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COMPOSANTE 1 " sheetId="1" r:id="rId1"/>
    <sheet name="COMPOSANTE 2" sheetId="2" r:id="rId2"/>
    <sheet name="COMPOSANTE 3" sheetId="3" r:id="rId3"/>
    <sheet name="DQE - Annexe 4 au RC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4" l="1"/>
  <c r="E11" i="4"/>
  <c r="G26" i="1"/>
  <c r="H18" i="1"/>
  <c r="D18" i="1"/>
  <c r="D27" i="2"/>
  <c r="D28" i="2"/>
  <c r="D29" i="2"/>
  <c r="D21" i="2"/>
  <c r="J18" i="1" l="1"/>
  <c r="B27" i="1" l="1"/>
  <c r="B18" i="1"/>
  <c r="B26" i="1" l="1"/>
  <c r="B37" i="1"/>
  <c r="B25" i="1" l="1"/>
  <c r="B23" i="1" s="1"/>
  <c r="B34" i="1" l="1"/>
  <c r="D16" i="2" l="1"/>
  <c r="E16" i="2" s="1"/>
  <c r="D28" i="4" s="1"/>
  <c r="E28" i="4" s="1"/>
  <c r="I15" i="4" l="1"/>
  <c r="B16" i="4" l="1"/>
  <c r="B15" i="4"/>
  <c r="B32" i="1"/>
  <c r="B14" i="4" s="1"/>
  <c r="B13" i="4"/>
  <c r="B12" i="4"/>
  <c r="B11" i="4"/>
  <c r="G18" i="1"/>
  <c r="D11" i="4" s="1"/>
  <c r="Y18" i="1" l="1"/>
  <c r="Z18" i="1" s="1"/>
  <c r="M11" i="4" s="1"/>
  <c r="Y37" i="1"/>
  <c r="Z37" i="1" s="1"/>
  <c r="M16" i="4" s="1"/>
  <c r="V37" i="1"/>
  <c r="W37" i="1" s="1"/>
  <c r="L16" i="4" s="1"/>
  <c r="Y34" i="1"/>
  <c r="Z34" i="1" s="1"/>
  <c r="M15" i="4" s="1"/>
  <c r="V34" i="1"/>
  <c r="W34" i="1" s="1"/>
  <c r="L15" i="4" s="1"/>
  <c r="Y32" i="1"/>
  <c r="Z32" i="1" s="1"/>
  <c r="M14" i="4" s="1"/>
  <c r="V32" i="1"/>
  <c r="W32" i="1" s="1"/>
  <c r="L14" i="4" s="1"/>
  <c r="Y26" i="1"/>
  <c r="Z26" i="1" s="1"/>
  <c r="M13" i="4" s="1"/>
  <c r="V26" i="1"/>
  <c r="W26" i="1" s="1"/>
  <c r="L13" i="4" s="1"/>
  <c r="Y23" i="1"/>
  <c r="Z23" i="1" s="1"/>
  <c r="M12" i="4" s="1"/>
  <c r="V23" i="1"/>
  <c r="W23" i="1" s="1"/>
  <c r="L12" i="4" s="1"/>
  <c r="V18" i="1"/>
  <c r="W18" i="1" s="1"/>
  <c r="L11" i="4" s="1"/>
  <c r="S37" i="1"/>
  <c r="T37" i="1" s="1"/>
  <c r="J16" i="4" s="1"/>
  <c r="P37" i="1"/>
  <c r="Q37" i="1" s="1"/>
  <c r="I16" i="4" s="1"/>
  <c r="S34" i="1"/>
  <c r="T34" i="1" s="1"/>
  <c r="J15" i="4" s="1"/>
  <c r="K15" i="4" s="1"/>
  <c r="P34" i="1"/>
  <c r="Q34" i="1" s="1"/>
  <c r="S32" i="1"/>
  <c r="T32" i="1" s="1"/>
  <c r="J14" i="4" s="1"/>
  <c r="P32" i="1"/>
  <c r="Q32" i="1" s="1"/>
  <c r="I14" i="4" s="1"/>
  <c r="S26" i="1"/>
  <c r="T26" i="1" s="1"/>
  <c r="J13" i="4" s="1"/>
  <c r="P26" i="1"/>
  <c r="Q26" i="1" s="1"/>
  <c r="I13" i="4" s="1"/>
  <c r="S23" i="1"/>
  <c r="T23" i="1" s="1"/>
  <c r="J12" i="4" s="1"/>
  <c r="P23" i="1"/>
  <c r="Q23" i="1" s="1"/>
  <c r="I12" i="4" s="1"/>
  <c r="S18" i="1"/>
  <c r="T18" i="1" s="1"/>
  <c r="J11" i="4" s="1"/>
  <c r="P18" i="1"/>
  <c r="Q18" i="1" s="1"/>
  <c r="I11" i="4" s="1"/>
  <c r="M37" i="1"/>
  <c r="N37" i="1" s="1"/>
  <c r="G16" i="4" s="1"/>
  <c r="J37" i="1"/>
  <c r="K37" i="1" s="1"/>
  <c r="F16" i="4" s="1"/>
  <c r="M34" i="1"/>
  <c r="N34" i="1" s="1"/>
  <c r="G15" i="4" s="1"/>
  <c r="J34" i="1"/>
  <c r="K34" i="1" s="1"/>
  <c r="F15" i="4" s="1"/>
  <c r="M32" i="1"/>
  <c r="N32" i="1" s="1"/>
  <c r="G14" i="4" s="1"/>
  <c r="J32" i="1"/>
  <c r="K32" i="1" s="1"/>
  <c r="F14" i="4" s="1"/>
  <c r="M26" i="1"/>
  <c r="N26" i="1" s="1"/>
  <c r="G13" i="4" s="1"/>
  <c r="J26" i="1"/>
  <c r="K26" i="1" s="1"/>
  <c r="F13" i="4" s="1"/>
  <c r="M23" i="1"/>
  <c r="N23" i="1" s="1"/>
  <c r="G12" i="4" s="1"/>
  <c r="J23" i="1"/>
  <c r="K23" i="1" s="1"/>
  <c r="F12" i="4" s="1"/>
  <c r="M18" i="1"/>
  <c r="N18" i="1" s="1"/>
  <c r="G11" i="4" s="1"/>
  <c r="K18" i="1"/>
  <c r="F11" i="4" s="1"/>
  <c r="D34" i="1"/>
  <c r="E34" i="1" s="1"/>
  <c r="C15" i="4" s="1"/>
  <c r="G34" i="1"/>
  <c r="H34" i="1" s="1"/>
  <c r="D15" i="4" s="1"/>
  <c r="E18" i="1"/>
  <c r="C11" i="4" s="1"/>
  <c r="D37" i="1"/>
  <c r="E37" i="1" s="1"/>
  <c r="C16" i="4" s="1"/>
  <c r="D32" i="1"/>
  <c r="E32" i="1" s="1"/>
  <c r="C14" i="4" s="1"/>
  <c r="D26" i="1"/>
  <c r="E26" i="1" s="1"/>
  <c r="C13" i="4" s="1"/>
  <c r="D23" i="1"/>
  <c r="E23" i="1" s="1"/>
  <c r="C12" i="4" s="1"/>
  <c r="H11" i="4" l="1"/>
  <c r="H14" i="4"/>
  <c r="N12" i="4"/>
  <c r="K12" i="4"/>
  <c r="K16" i="4"/>
  <c r="N16" i="4"/>
  <c r="N14" i="4"/>
  <c r="N13" i="4"/>
  <c r="N11" i="4"/>
  <c r="K14" i="4"/>
  <c r="K13" i="4"/>
  <c r="K11" i="4"/>
  <c r="H16" i="4"/>
  <c r="H15" i="4"/>
  <c r="H13" i="4"/>
  <c r="H12" i="4"/>
  <c r="E15" i="4"/>
  <c r="J27" i="2"/>
  <c r="G23" i="1"/>
  <c r="H23" i="1" s="1"/>
  <c r="D12" i="4" s="1"/>
  <c r="E12" i="4" s="1"/>
  <c r="O11" i="4" l="1"/>
  <c r="O12" i="4"/>
  <c r="O15" i="4"/>
  <c r="H17" i="3"/>
  <c r="I17" i="3" s="1"/>
  <c r="L54" i="4" s="1"/>
  <c r="M54" i="4" s="1"/>
  <c r="H18" i="3"/>
  <c r="I18" i="3" s="1"/>
  <c r="L55" i="4" s="1"/>
  <c r="M55" i="4" s="1"/>
  <c r="H19" i="3"/>
  <c r="I19" i="3" s="1"/>
  <c r="L56" i="4" s="1"/>
  <c r="M56" i="4" s="1"/>
  <c r="H20" i="3"/>
  <c r="I20" i="3" s="1"/>
  <c r="L57" i="4" s="1"/>
  <c r="M57" i="4" s="1"/>
  <c r="H16" i="3"/>
  <c r="I16" i="3" s="1"/>
  <c r="L53" i="4" s="1"/>
  <c r="M53" i="4" s="1"/>
  <c r="H15" i="3"/>
  <c r="I15" i="3" s="1"/>
  <c r="L52" i="4" s="1"/>
  <c r="M52" i="4" s="1"/>
  <c r="H14" i="3"/>
  <c r="I14" i="3" s="1"/>
  <c r="L51" i="4" s="1"/>
  <c r="M51" i="4" s="1"/>
  <c r="H13" i="3"/>
  <c r="I13" i="3" s="1"/>
  <c r="L50" i="4" s="1"/>
  <c r="M50" i="4" s="1"/>
  <c r="H12" i="3"/>
  <c r="I12" i="3" s="1"/>
  <c r="L49" i="4" s="1"/>
  <c r="M49" i="4" s="1"/>
  <c r="E29" i="2"/>
  <c r="D41" i="4" s="1"/>
  <c r="E41" i="4" s="1"/>
  <c r="E28" i="2"/>
  <c r="D40" i="4" s="1"/>
  <c r="E40" i="4" s="1"/>
  <c r="E27" i="2"/>
  <c r="D39" i="4" s="1"/>
  <c r="E39" i="4" s="1"/>
  <c r="C25" i="3"/>
  <c r="D25" i="3" s="1"/>
  <c r="E61" i="4" s="1"/>
  <c r="F61" i="4" s="1"/>
  <c r="C26" i="3"/>
  <c r="D26" i="3" s="1"/>
  <c r="E62" i="4" s="1"/>
  <c r="F62" i="4" s="1"/>
  <c r="C27" i="3"/>
  <c r="D27" i="3" s="1"/>
  <c r="E63" i="4" s="1"/>
  <c r="F63" i="4" s="1"/>
  <c r="C24" i="3"/>
  <c r="D24" i="3" s="1"/>
  <c r="E60" i="4" s="1"/>
  <c r="F60" i="4" s="1"/>
  <c r="C23" i="3"/>
  <c r="D23" i="3" s="1"/>
  <c r="E59" i="4" s="1"/>
  <c r="F59" i="4" s="1"/>
  <c r="C22" i="3"/>
  <c r="D22" i="3" s="1"/>
  <c r="E58" i="4" s="1"/>
  <c r="F58" i="4" s="1"/>
  <c r="C14" i="3"/>
  <c r="D14" i="3" s="1"/>
  <c r="E50" i="4" s="1"/>
  <c r="F50" i="4" s="1"/>
  <c r="C12" i="3"/>
  <c r="D12" i="3" s="1"/>
  <c r="E49" i="4" s="1"/>
  <c r="F49" i="4" s="1"/>
  <c r="C15" i="3"/>
  <c r="D15" i="3" s="1"/>
  <c r="E51" i="4" s="1"/>
  <c r="F51" i="4" s="1"/>
  <c r="K27" i="2"/>
  <c r="J39" i="4" s="1"/>
  <c r="K39" i="4" s="1"/>
  <c r="J21" i="2"/>
  <c r="K21" i="2" s="1"/>
  <c r="K33" i="4" s="1"/>
  <c r="L33" i="4" s="1"/>
  <c r="J20" i="2"/>
  <c r="K20" i="2" s="1"/>
  <c r="K32" i="4" s="1"/>
  <c r="L32" i="4" s="1"/>
  <c r="J19" i="2"/>
  <c r="K19" i="2" s="1"/>
  <c r="K31" i="4" s="1"/>
  <c r="L31" i="4" s="1"/>
  <c r="J18" i="2"/>
  <c r="K18" i="2" s="1"/>
  <c r="K30" i="4" s="1"/>
  <c r="L30" i="4" s="1"/>
  <c r="J17" i="2"/>
  <c r="K17" i="2" s="1"/>
  <c r="K29" i="4" s="1"/>
  <c r="L29" i="4" s="1"/>
  <c r="J16" i="2"/>
  <c r="K16" i="2" s="1"/>
  <c r="K28" i="4" s="1"/>
  <c r="L28" i="4" s="1"/>
  <c r="J15" i="2"/>
  <c r="K15" i="2" s="1"/>
  <c r="K27" i="4" s="1"/>
  <c r="L27" i="4" s="1"/>
  <c r="J14" i="2"/>
  <c r="K14" i="2" s="1"/>
  <c r="K26" i="4" s="1"/>
  <c r="L26" i="4" s="1"/>
  <c r="J13" i="2"/>
  <c r="K13" i="2" s="1"/>
  <c r="K25" i="4" s="1"/>
  <c r="L25" i="4" s="1"/>
  <c r="D14" i="2"/>
  <c r="E14" i="2" s="1"/>
  <c r="D26" i="4" s="1"/>
  <c r="E26" i="4" s="1"/>
  <c r="D15" i="2"/>
  <c r="E15" i="2" s="1"/>
  <c r="D27" i="4" s="1"/>
  <c r="E27" i="4" s="1"/>
  <c r="D17" i="2"/>
  <c r="E17" i="2" s="1"/>
  <c r="D29" i="4" s="1"/>
  <c r="E29" i="4" s="1"/>
  <c r="D18" i="2"/>
  <c r="E18" i="2" s="1"/>
  <c r="D30" i="4" s="1"/>
  <c r="E30" i="4" s="1"/>
  <c r="D19" i="2"/>
  <c r="E19" i="2" s="1"/>
  <c r="D31" i="4" s="1"/>
  <c r="E31" i="4" s="1"/>
  <c r="D20" i="2"/>
  <c r="E20" i="2" s="1"/>
  <c r="D32" i="4" s="1"/>
  <c r="E32" i="4" s="1"/>
  <c r="E21" i="2"/>
  <c r="D33" i="4" s="1"/>
  <c r="E33" i="4" s="1"/>
  <c r="D22" i="2"/>
  <c r="E22" i="2" s="1"/>
  <c r="D34" i="4" s="1"/>
  <c r="E34" i="4" s="1"/>
  <c r="D13" i="2"/>
  <c r="E13" i="2" s="1"/>
  <c r="D25" i="4" s="1"/>
  <c r="E25" i="4" s="1"/>
  <c r="O64" i="4" l="1"/>
  <c r="O42" i="4"/>
  <c r="H26" i="1"/>
  <c r="D13" i="4" s="1"/>
  <c r="E13" i="4" s="1"/>
  <c r="O13" i="4" s="1"/>
  <c r="G32" i="1"/>
  <c r="H32" i="1" s="1"/>
  <c r="D14" i="4" s="1"/>
  <c r="E14" i="4" s="1"/>
  <c r="O14" i="4" s="1"/>
  <c r="G37" i="1"/>
  <c r="H37" i="1" s="1"/>
  <c r="D16" i="4" s="1"/>
  <c r="E16" i="4" s="1"/>
  <c r="O16" i="4" s="1"/>
  <c r="O18" i="4" l="1"/>
</calcChain>
</file>

<file path=xl/sharedStrings.xml><?xml version="1.0" encoding="utf-8"?>
<sst xmlns="http://schemas.openxmlformats.org/spreadsheetml/2006/main" count="259" uniqueCount="114">
  <si>
    <t>(Dernier indice connu mis en exemple ci-dessus)</t>
  </si>
  <si>
    <t>COMPOSANTE 1 - PRESTATIONS PERIODIQUES D'ENTRETIEN DES VITRES FACADIERES POUR LE CHU DE MONTPELLIER</t>
  </si>
  <si>
    <t>AFFAIRE 25A0027 - PRESTATION DE MISE EN PROPRETE DES VITRERIES FACADIERES ET TRAVAUX SPECIAUX D’ACCES DIFFICILE POUR LE CHU DE MONTPELLIER ETABLISSEMENT SUPPORT DU GHT EHSA</t>
  </si>
  <si>
    <t>- ANNEXE 1 A L'ACTE D'ENGAGEMENT - BPU -</t>
  </si>
  <si>
    <t>COMPOSANTE 2 - PRESTATIONS PONCTUELLES D’ENTRETIEN DES VITRES FAÇADIÈRES</t>
  </si>
  <si>
    <t>PRESTATION DE NETTOYAGE COURANT</t>
  </si>
  <si>
    <t>MODE PIETON</t>
  </si>
  <si>
    <t>de 0 à 100 m2</t>
  </si>
  <si>
    <t>de 101 à 200 m2</t>
  </si>
  <si>
    <t>plus de 200 m2</t>
  </si>
  <si>
    <t>MODE ALIPINISTE</t>
  </si>
  <si>
    <t>A LA NACELLE</t>
  </si>
  <si>
    <t>REMISE EN ETAT APRES TRAVAUX OU DEGRADATION VISUELLE</t>
  </si>
  <si>
    <t>PRESTATIONS SPECIFIQUES</t>
  </si>
  <si>
    <t>PRIX AU M² - HT (REVISE)</t>
  </si>
  <si>
    <t>PRIX AU M² - TTC</t>
  </si>
  <si>
    <t>PRIX A L'HEURE  - HT (REVISE)</t>
  </si>
  <si>
    <t>PRIX A L'HEURE  - TTC</t>
  </si>
  <si>
    <t>REMISE EN ÉTAT STORE À LAMES, BRISE VUE ET PARE SOLEIL</t>
  </si>
  <si>
    <t>- CHAQUE CASE BLANCHE EST A COMPLETER OBLIGATOIREMENT PAR LE CANDIDAT -
(SOUS PEINE DE VOIR VOTRE OFFRE QUALIFIÉE D'IRRÉGULIÈRE)
LES PRIX SERONT AFFICHÉS AVEC DEUX DÉCIMALES APRÈS LA VIRGULE</t>
  </si>
  <si>
    <t>TAUX HORAIRE MAIN D'OUVRE</t>
  </si>
  <si>
    <t>FORFAIT DEPLACEMENT</t>
  </si>
  <si>
    <t>INSTALLATION D'UN POINT D'ANCRAGE</t>
  </si>
  <si>
    <t>PRESTATION DE CONTROLE PAR UN ORGANISME AGREE D'INSTALLATION DES POINTS D'ANCRAGE</t>
  </si>
  <si>
    <t>PRESTATIONS SPECIFIQUES A LA JOURNEE</t>
  </si>
  <si>
    <t>LOCATION D'ECHAFAUDAGE INFERIEUR A 12 METRES</t>
  </si>
  <si>
    <t>LOCATION DE NACELLE 12 METRES</t>
  </si>
  <si>
    <t>LOCATION DE NACELLE 16 METRES</t>
  </si>
  <si>
    <t>LOCATION DE NACELLE 20 METRES</t>
  </si>
  <si>
    <t>LOCATION DE NACELLE 26 METRES</t>
  </si>
  <si>
    <t>LOCATION DE NACELLE DE PLUS DE 30 METRES ET PLUS AVEC CHAUFFEUR</t>
  </si>
  <si>
    <t>COMPOSANTE 3 - PRESTATIONS PONCTUELLES DE TRAVAUX SPÉCIAUX D’ACCÈS DIFFICILE</t>
  </si>
  <si>
    <t>PRIX A LA JOURNÉE - HT (REVISE)</t>
  </si>
  <si>
    <t>PRIX A LA JOURNÉE - TTC</t>
  </si>
  <si>
    <t>PRIX - HT (REVISE)</t>
  </si>
  <si>
    <t>PRIX - TTC</t>
  </si>
  <si>
    <t>PRIX FORFAIT EN EUROS HT (REVISE)</t>
  </si>
  <si>
    <t xml:space="preserve">PRIX FORFAIT EN EUROS TTC </t>
  </si>
  <si>
    <t>- CH de Clermont l’Hérault,</t>
  </si>
  <si>
    <t>- CH Paul Coste-Floret de Lamalou-les-bains,</t>
  </si>
  <si>
    <t>- CH de Lodève,</t>
  </si>
  <si>
    <t>- CH de Lunel,</t>
  </si>
  <si>
    <t>- Ch de Millau,</t>
  </si>
  <si>
    <t>- EHPAD les Terrasses des Causses de Millau</t>
  </si>
  <si>
    <t>- CH Emile Borel de Saint Affrique,</t>
  </si>
  <si>
    <t>- CH Maurice Fenaille de Séverac d’Aveyron.</t>
  </si>
  <si>
    <t>- Hôpitaux du Bassin de Thau,</t>
  </si>
  <si>
    <t xml:space="preserve">PRIX A LA JOURNÉE - HT (À LA DLRO DU MARCHÉ) </t>
  </si>
  <si>
    <t xml:space="preserve">PRIX - HT
(À LA DLRO DU MARCHÉ) </t>
  </si>
  <si>
    <t xml:space="preserve">PRIX FORFAIT EN EUROS HT (À LA DLRO DU MARCHÉ) </t>
  </si>
  <si>
    <t xml:space="preserve">PRIX DU M² - HT (À LA DLRO DU MARCHÉ) </t>
  </si>
  <si>
    <t xml:space="preserve">PRIX A L'HEURE  - HT (À LA DLRO DU MARCHÉ) </t>
  </si>
  <si>
    <t>SUR DEVIS</t>
  </si>
  <si>
    <t>FOURNITURE DU MATERIEL NECESSAIRE POUR LES TRAVAUX</t>
  </si>
  <si>
    <t>index-proprete.fr</t>
  </si>
  <si>
    <t xml:space="preserve">   - VALEUR DE L'INDEX PROPRETÉ o : au mois de la date limite de remise des offres :</t>
  </si>
  <si>
    <t xml:space="preserve">   - VALEUR DE L'INDEX PROPRETÉ f : à la date de la demande de révision :</t>
  </si>
  <si>
    <t>Formule paramétrique de révision de prix: P = P0 × ( 0,15 + 0,85 × ( Index propreté  f / Index propreté o ))</t>
  </si>
  <si>
    <r>
      <t xml:space="preserve">DESTINATION ETABLISSEMENT
</t>
    </r>
    <r>
      <rPr>
        <sz val="11"/>
        <rFont val="Calibri Light"/>
        <family val="2"/>
      </rPr>
      <t>Possibilité d’indiquer un forfait de déplacement pour les établissements du GHT. À défaut, il sera réputé que le candidat n’applique pas de frais de déplacement.</t>
    </r>
  </si>
  <si>
    <t xml:space="preserve"> Publié par Index Propreté :</t>
  </si>
  <si>
    <r>
      <t xml:space="preserve">DESTINATION ETABLISSEMENT
</t>
    </r>
    <r>
      <rPr>
        <sz val="11"/>
        <rFont val="Calibri Light"/>
        <family val="2"/>
        <scheme val="major"/>
      </rPr>
      <t>Possibilité d’indiquer un forfait de déplacement pour les établissements du GHT. À défaut, il sera réputé que le candidat n’applique pas de frais de déplacement.</t>
    </r>
  </si>
  <si>
    <t>- FRÉQUENCE -
A1 - 1 fois par an</t>
  </si>
  <si>
    <t>- FRÉQUENCE -
A2 - 2 fois par an</t>
  </si>
  <si>
    <t>SITE 1 : LAP-ADV</t>
  </si>
  <si>
    <t>SITE 2 : GDC-SEL</t>
  </si>
  <si>
    <t>SITE 3 : COL, CAAB, IFMS</t>
  </si>
  <si>
    <t>SITE 4 : EUROMÉDECINE</t>
  </si>
  <si>
    <t>SITE 5 : BELLEVUE</t>
  </si>
  <si>
    <t>SITE 6 : SECTEURS EXTÉRIEURS</t>
  </si>
  <si>
    <t>PRESTATION DE TRAVAUX SPÉCIAUX D’ACCÈS DIFFICILE</t>
  </si>
  <si>
    <r>
      <t xml:space="preserve">- CHAQUE CASE </t>
    </r>
    <r>
      <rPr>
        <b/>
        <u/>
        <sz val="11"/>
        <color theme="1"/>
        <rFont val="Calibri Light"/>
        <family val="2"/>
        <scheme val="major"/>
      </rPr>
      <t>BLANCHE</t>
    </r>
    <r>
      <rPr>
        <b/>
        <sz val="11"/>
        <color theme="1"/>
        <rFont val="Calibri Light"/>
        <family val="2"/>
        <scheme val="major"/>
      </rPr>
      <t xml:space="preserve"> EST A COMPLETER OBLIGATOIREMENT PAR LE CANDIDAT -
(SOUS PEINE DE VOIR VOTRE OFFRE QUALIFIÉE D'IRRÉGULIÈRE)
LES PRIX SERONT AFFICHÉS AVEC DEUX DÉCIMALES APRÈS LA VIRGULE</t>
    </r>
  </si>
  <si>
    <r>
      <t xml:space="preserve">- CHAQUE CASE </t>
    </r>
    <r>
      <rPr>
        <b/>
        <u/>
        <sz val="11"/>
        <color theme="1"/>
        <rFont val="Calibri Light"/>
        <family val="2"/>
        <scheme val="major"/>
      </rPr>
      <t>BLANCHE</t>
    </r>
    <r>
      <rPr>
        <b/>
        <sz val="11"/>
        <color theme="1"/>
        <rFont val="Calibri Light"/>
        <family val="2"/>
        <scheme val="major"/>
      </rPr>
      <t xml:space="preserve"> EST A COMPLETER OBLIGATOIREMENT PAR LE CANDIDAT (SOUS PEINE DE VOIR VOTRE OFFRE QUALIFIÉE D'IRRÉGULIÈRE) -
LES PRIX SERONT AFFICHÉS AVEC DEUX DÉCIMALES APRÈS LA VIRGULE.</t>
    </r>
  </si>
  <si>
    <t xml:space="preserve">VITRERIES INTERIEURES 
PRIX DU M² - HT (À LA DLRO DU MARCHÉ) </t>
  </si>
  <si>
    <t>VITRERIES INTERIEURES 
PRIX DU M² - HT (REVISE)</t>
  </si>
  <si>
    <t>VITRERIES INTERIEURES
PRIX DU M² - TTC</t>
  </si>
  <si>
    <t xml:space="preserve">VITRERIES EXTERIEURES
PRIX DU M² - HT (À LA DLRO DU MARCHÉ) </t>
  </si>
  <si>
    <t>VITRERIES EXTERIEURES
PRIX DU M² - HT (REVISE)</t>
  </si>
  <si>
    <t>VITRERIES EXTERIEURES
PRIX DU M² - TTC</t>
  </si>
  <si>
    <t>- FRÉQUENCE -
A3- 3 fois par an</t>
  </si>
  <si>
    <t>- FRÉQUENCE -
A4- 4 fois par an</t>
  </si>
  <si>
    <t xml:space="preserve">ANNEXE 4 AU REGLEMENT DE LA CONSULTATION - DQE - DÉTAIL QUANTITATIF ESTIMATIF </t>
  </si>
  <si>
    <t>- NE PAS REMPLIR CETTE FEUILLE (FORMULES AUTOMATIQUES) -</t>
  </si>
  <si>
    <t>NOMBRE DE M²</t>
  </si>
  <si>
    <t>BEL  - Centre Spécialisé pour les Personnes Agées (CSPA-Bellevue)</t>
  </si>
  <si>
    <t>BEL  - Direction des Achats</t>
  </si>
  <si>
    <t>Ensemble des Unités du Site Euromédecine</t>
  </si>
  <si>
    <t>COL  - La Colombière (Pavillons et Clinique Psy)</t>
  </si>
  <si>
    <t>LBM  - Site Unique des Biologies (SUB)</t>
  </si>
  <si>
    <t>MIT   - Maladies Infectieuses et Tropoicales</t>
  </si>
  <si>
    <t>CFP  - Institut de Formation aux Métiers de la Santé (IFMS)</t>
  </si>
  <si>
    <t>SMUR Hélistation</t>
  </si>
  <si>
    <t>CAAB  - Centre Administratif André Benech</t>
  </si>
  <si>
    <t>CESRD : Centre d'Enseignement de Soins et de Recherche Dentaires</t>
  </si>
  <si>
    <t>CPE : Centre d'Accueil de la Petite Enfance</t>
  </si>
  <si>
    <t>Centre d’Appel SDIS 34</t>
  </si>
  <si>
    <t>MONTANT DE LA PRESTATION POUR A1</t>
  </si>
  <si>
    <t>MONTANT DE LA PRESTATION POUR A2</t>
  </si>
  <si>
    <t>MONTANT DE LA PRESTATION POUR A3</t>
  </si>
  <si>
    <t>MONTANT DE LA PRESTATION POUR A4</t>
  </si>
  <si>
    <t>TOTAL DES MONTANT A1 + A2 + A3 + A4</t>
  </si>
  <si>
    <t>Quantités annuelles prises en compte pour le calcul du critere prix</t>
  </si>
  <si>
    <t>Total annuel en € TTC</t>
  </si>
  <si>
    <t>MONTANT PRIS EN COMPTE POUR L'ANALYSE DES OFFRES - COMPOSANTE 1 :</t>
  </si>
  <si>
    <t>MONTANT PRIS EN COMPTE POUR L'ANALYSE DES OFFRES - COMPOSANTE 2 :</t>
  </si>
  <si>
    <t>COMPOSANTE  3 - PRESTATIONS PONCTUELLES DE TRAVAUX SPÉCIAUX D’ACCÈS DIFFICILE</t>
  </si>
  <si>
    <t xml:space="preserve">PRIX EN EUROS TTC </t>
  </si>
  <si>
    <t>MONTANT PRIS EN COMPTE POUR L'ANALYSE DES OFFRES - COMPOSANTE 3 :</t>
  </si>
  <si>
    <t>de 0 à 20 m²</t>
  </si>
  <si>
    <t>de 20 à 100 m2</t>
  </si>
  <si>
    <t>LAP   - Lapeyronie</t>
  </si>
  <si>
    <t>ADV  - Arnaud de Villeneuve</t>
  </si>
  <si>
    <t>GDC   - Gui De Chauliac</t>
  </si>
  <si>
    <t>SEL    -  St Eloi</t>
  </si>
  <si>
    <t xml:space="preserve">CGE - Centre de Gérontologie Antonin Balmés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</si>
</sst>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.00\ _F_-;\-* #,##0.00\ _F_-;_-* &quot;-&quot;??\ _F_-;_-@_-"/>
    <numFmt numFmtId="166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1"/>
      <color indexed="8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1"/>
      <name val="Calibri Light"/>
      <family val="2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i/>
      <vertAlign val="superscript"/>
      <sz val="11"/>
      <color theme="3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5"/>
      <color theme="0"/>
      <name val="Calibri Light"/>
      <family val="2"/>
      <scheme val="major"/>
    </font>
    <font>
      <sz val="11"/>
      <name val="Calibri Light"/>
      <family val="2"/>
    </font>
    <font>
      <u/>
      <sz val="11"/>
      <color rgb="FF002060"/>
      <name val="Calibri Light"/>
      <family val="2"/>
      <scheme val="major"/>
    </font>
    <font>
      <b/>
      <u/>
      <sz val="11"/>
      <color theme="1"/>
      <name val="Calibri Light"/>
      <family val="2"/>
      <scheme val="major"/>
    </font>
    <font>
      <b/>
      <sz val="11"/>
      <color theme="0"/>
      <name val="Calibri Light"/>
      <family val="2"/>
    </font>
    <font>
      <b/>
      <i/>
      <u/>
      <sz val="11"/>
      <color rgb="FFFF0000"/>
      <name val="Calibri Light"/>
      <family val="2"/>
    </font>
    <font>
      <b/>
      <i/>
      <u/>
      <sz val="11"/>
      <name val="Calibri Light"/>
      <family val="2"/>
    </font>
    <font>
      <b/>
      <sz val="10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0"/>
      <name val="Calibri Light"/>
      <family val="2"/>
      <scheme val="major"/>
    </font>
    <font>
      <b/>
      <u/>
      <sz val="11"/>
      <color rgb="FFFF0000"/>
      <name val="Calibri Light"/>
      <family val="2"/>
      <scheme val="major"/>
    </font>
  </fonts>
  <fills count="1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2" fillId="0" borderId="0"/>
    <xf numFmtId="0" fontId="1" fillId="13" borderId="60" applyNumberFormat="0" applyFont="0" applyAlignment="0" applyProtection="0"/>
  </cellStyleXfs>
  <cellXfs count="274">
    <xf numFmtId="0" fontId="0" fillId="0" borderId="0" xfId="0"/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44" fontId="3" fillId="3" borderId="5" xfId="1" applyFont="1" applyFill="1" applyBorder="1" applyAlignment="1">
      <alignment vertical="center"/>
    </xf>
    <xf numFmtId="44" fontId="3" fillId="3" borderId="6" xfId="1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44" fontId="3" fillId="3" borderId="10" xfId="1" applyFont="1" applyFill="1" applyBorder="1" applyAlignment="1">
      <alignment vertical="center"/>
    </xf>
    <xf numFmtId="44" fontId="3" fillId="3" borderId="11" xfId="1" applyFont="1" applyFill="1" applyBorder="1" applyAlignment="1">
      <alignment vertical="center"/>
    </xf>
    <xf numFmtId="44" fontId="3" fillId="5" borderId="14" xfId="1" applyFont="1" applyFill="1" applyBorder="1"/>
    <xf numFmtId="44" fontId="3" fillId="3" borderId="19" xfId="1" applyFont="1" applyFill="1" applyBorder="1"/>
    <xf numFmtId="44" fontId="3" fillId="5" borderId="16" xfId="1" applyFont="1" applyFill="1" applyBorder="1"/>
    <xf numFmtId="44" fontId="3" fillId="3" borderId="29" xfId="1" applyFont="1" applyFill="1" applyBorder="1"/>
    <xf numFmtId="44" fontId="3" fillId="5" borderId="18" xfId="1" applyFont="1" applyFill="1" applyBorder="1"/>
    <xf numFmtId="44" fontId="6" fillId="8" borderId="12" xfId="1" applyFont="1" applyFill="1" applyBorder="1" applyAlignment="1" applyProtection="1">
      <alignment horizontal="center" vertical="center"/>
      <protection locked="0"/>
    </xf>
    <xf numFmtId="44" fontId="6" fillId="8" borderId="15" xfId="1" applyFont="1" applyFill="1" applyBorder="1" applyAlignment="1" applyProtection="1">
      <alignment horizontal="center" vertical="center"/>
      <protection locked="0"/>
    </xf>
    <xf numFmtId="44" fontId="6" fillId="8" borderId="17" xfId="1" applyFont="1" applyFill="1" applyBorder="1" applyAlignment="1" applyProtection="1">
      <alignment horizontal="center" vertical="center"/>
      <protection locked="0"/>
    </xf>
    <xf numFmtId="44" fontId="6" fillId="8" borderId="42" xfId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9" fillId="3" borderId="10" xfId="3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2" fontId="4" fillId="3" borderId="8" xfId="1" applyNumberFormat="1" applyFont="1" applyFill="1" applyBorder="1" applyAlignment="1">
      <alignment horizontal="center" vertical="center"/>
    </xf>
    <xf numFmtId="0" fontId="9" fillId="3" borderId="9" xfId="3" applyFont="1" applyFill="1" applyBorder="1" applyAlignment="1">
      <alignment horizontal="left" vertical="center"/>
    </xf>
    <xf numFmtId="44" fontId="6" fillId="8" borderId="44" xfId="1" applyFont="1" applyFill="1" applyBorder="1" applyAlignment="1" applyProtection="1">
      <alignment horizontal="center" vertical="center"/>
      <protection locked="0"/>
    </xf>
    <xf numFmtId="44" fontId="3" fillId="3" borderId="13" xfId="1" applyFont="1" applyFill="1" applyBorder="1" applyAlignment="1">
      <alignment vertical="center"/>
    </xf>
    <xf numFmtId="44" fontId="3" fillId="5" borderId="14" xfId="1" applyFont="1" applyFill="1" applyBorder="1" applyAlignment="1">
      <alignment vertical="center"/>
    </xf>
    <xf numFmtId="44" fontId="3" fillId="3" borderId="19" xfId="1" applyFont="1" applyFill="1" applyBorder="1" applyAlignment="1">
      <alignment vertical="center"/>
    </xf>
    <xf numFmtId="44" fontId="3" fillId="5" borderId="16" xfId="1" applyFont="1" applyFill="1" applyBorder="1" applyAlignment="1">
      <alignment vertical="center"/>
    </xf>
    <xf numFmtId="44" fontId="3" fillId="3" borderId="45" xfId="1" applyFont="1" applyFill="1" applyBorder="1" applyAlignment="1">
      <alignment vertical="center"/>
    </xf>
    <xf numFmtId="44" fontId="3" fillId="5" borderId="46" xfId="1" applyFont="1" applyFill="1" applyBorder="1" applyAlignment="1">
      <alignment vertical="center"/>
    </xf>
    <xf numFmtId="44" fontId="3" fillId="3" borderId="29" xfId="1" applyFont="1" applyFill="1" applyBorder="1" applyAlignment="1">
      <alignment vertical="center"/>
    </xf>
    <xf numFmtId="44" fontId="3" fillId="5" borderId="18" xfId="1" applyFont="1" applyFill="1" applyBorder="1" applyAlignment="1">
      <alignment vertical="center"/>
    </xf>
    <xf numFmtId="44" fontId="3" fillId="3" borderId="25" xfId="1" applyFont="1" applyFill="1" applyBorder="1" applyAlignment="1">
      <alignment vertical="center"/>
    </xf>
    <xf numFmtId="44" fontId="3" fillId="5" borderId="43" xfId="1" applyFont="1" applyFill="1" applyBorder="1" applyAlignment="1">
      <alignment vertical="center"/>
    </xf>
    <xf numFmtId="44" fontId="3" fillId="3" borderId="48" xfId="1" applyFont="1" applyFill="1" applyBorder="1" applyAlignment="1">
      <alignment vertical="center"/>
    </xf>
    <xf numFmtId="44" fontId="3" fillId="5" borderId="49" xfId="1" applyFont="1" applyFill="1" applyBorder="1" applyAlignment="1">
      <alignment vertical="center"/>
    </xf>
    <xf numFmtId="0" fontId="12" fillId="0" borderId="7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10" fillId="6" borderId="26" xfId="0" quotePrefix="1" applyFont="1" applyFill="1" applyBorder="1" applyAlignment="1">
      <alignment horizontal="center" vertical="center" wrapText="1"/>
    </xf>
    <xf numFmtId="0" fontId="10" fillId="6" borderId="27" xfId="0" quotePrefix="1" applyFont="1" applyFill="1" applyBorder="1" applyAlignment="1">
      <alignment horizontal="center" vertical="center" wrapText="1"/>
    </xf>
    <xf numFmtId="0" fontId="10" fillId="6" borderId="28" xfId="0" quotePrefix="1" applyFont="1" applyFill="1" applyBorder="1" applyAlignment="1">
      <alignment horizontal="center" vertical="center" wrapText="1"/>
    </xf>
    <xf numFmtId="44" fontId="3" fillId="0" borderId="47" xfId="1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/>
    </xf>
    <xf numFmtId="0" fontId="13" fillId="5" borderId="34" xfId="0" applyFont="1" applyFill="1" applyBorder="1" applyAlignment="1">
      <alignment horizontal="center" vertical="center"/>
    </xf>
    <xf numFmtId="0" fontId="13" fillId="5" borderId="35" xfId="0" applyFont="1" applyFill="1" applyBorder="1" applyAlignment="1">
      <alignment horizontal="center" vertical="center"/>
    </xf>
    <xf numFmtId="0" fontId="13" fillId="5" borderId="40" xfId="0" applyFont="1" applyFill="1" applyBorder="1" applyAlignment="1">
      <alignment horizontal="center" vertical="center"/>
    </xf>
    <xf numFmtId="0" fontId="14" fillId="8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>
      <alignment vertical="center" wrapText="1"/>
    </xf>
    <xf numFmtId="0" fontId="13" fillId="7" borderId="22" xfId="0" applyFont="1" applyFill="1" applyBorder="1" applyAlignment="1">
      <alignment vertical="center" wrapText="1"/>
    </xf>
    <xf numFmtId="0" fontId="13" fillId="7" borderId="23" xfId="0" applyFont="1" applyFill="1" applyBorder="1" applyAlignment="1">
      <alignment vertical="center" wrapText="1"/>
    </xf>
    <xf numFmtId="0" fontId="13" fillId="7" borderId="24" xfId="0" applyFont="1" applyFill="1" applyBorder="1" applyAlignment="1">
      <alignment vertical="center" wrapText="1"/>
    </xf>
    <xf numFmtId="0" fontId="13" fillId="7" borderId="20" xfId="0" applyFont="1" applyFill="1" applyBorder="1" applyAlignment="1">
      <alignment vertical="center" wrapText="1"/>
    </xf>
    <xf numFmtId="0" fontId="13" fillId="7" borderId="31" xfId="0" applyFont="1" applyFill="1" applyBorder="1" applyAlignment="1">
      <alignment vertical="center" wrapText="1"/>
    </xf>
    <xf numFmtId="0" fontId="13" fillId="7" borderId="32" xfId="0" applyFont="1" applyFill="1" applyBorder="1" applyAlignment="1">
      <alignment vertical="center" wrapText="1"/>
    </xf>
    <xf numFmtId="44" fontId="13" fillId="0" borderId="15" xfId="1" applyFont="1" applyFill="1" applyBorder="1" applyAlignment="1">
      <alignment vertical="center" wrapText="1"/>
    </xf>
    <xf numFmtId="44" fontId="13" fillId="0" borderId="17" xfId="1" applyFont="1" applyFill="1" applyBorder="1" applyAlignment="1">
      <alignment vertical="center" wrapText="1"/>
    </xf>
    <xf numFmtId="44" fontId="13" fillId="0" borderId="42" xfId="1" applyFont="1" applyFill="1" applyBorder="1" applyAlignment="1">
      <alignment vertical="center" wrapText="1"/>
    </xf>
    <xf numFmtId="164" fontId="17" fillId="8" borderId="12" xfId="4" applyNumberFormat="1" applyFont="1" applyFill="1" applyBorder="1" applyAlignment="1">
      <alignment horizontal="center" vertical="center"/>
    </xf>
    <xf numFmtId="164" fontId="17" fillId="8" borderId="15" xfId="4" applyNumberFormat="1" applyFont="1" applyFill="1" applyBorder="1" applyAlignment="1">
      <alignment horizontal="center" vertical="center"/>
    </xf>
    <xf numFmtId="164" fontId="17" fillId="7" borderId="16" xfId="5" applyNumberFormat="1" applyFont="1" applyFill="1" applyBorder="1" applyAlignment="1">
      <alignment horizontal="right" vertical="center" wrapText="1"/>
    </xf>
    <xf numFmtId="164" fontId="17" fillId="8" borderId="17" xfId="4" applyNumberFormat="1" applyFont="1" applyFill="1" applyBorder="1" applyAlignment="1">
      <alignment horizontal="center" vertical="center"/>
    </xf>
    <xf numFmtId="164" fontId="17" fillId="7" borderId="18" xfId="5" applyNumberFormat="1" applyFont="1" applyFill="1" applyBorder="1" applyAlignment="1">
      <alignment horizontal="right" vertical="center" wrapText="1"/>
    </xf>
    <xf numFmtId="0" fontId="10" fillId="6" borderId="30" xfId="0" quotePrefix="1" applyFont="1" applyFill="1" applyBorder="1" applyAlignment="1">
      <alignment horizontal="center" vertical="center" wrapText="1"/>
    </xf>
    <xf numFmtId="0" fontId="10" fillId="6" borderId="21" xfId="0" quotePrefix="1" applyFont="1" applyFill="1" applyBorder="1" applyAlignment="1">
      <alignment horizontal="center" vertical="center" wrapText="1"/>
    </xf>
    <xf numFmtId="164" fontId="17" fillId="8" borderId="42" xfId="4" applyNumberFormat="1" applyFont="1" applyFill="1" applyBorder="1" applyAlignment="1">
      <alignment horizontal="center" vertical="center"/>
    </xf>
    <xf numFmtId="49" fontId="17" fillId="7" borderId="22" xfId="2" applyNumberFormat="1" applyFont="1" applyFill="1" applyBorder="1" applyAlignment="1">
      <alignment vertical="center"/>
    </xf>
    <xf numFmtId="49" fontId="17" fillId="7" borderId="41" xfId="2" applyNumberFormat="1" applyFont="1" applyFill="1" applyBorder="1" applyAlignment="1">
      <alignment vertical="center"/>
    </xf>
    <xf numFmtId="49" fontId="17" fillId="7" borderId="23" xfId="2" applyNumberFormat="1" applyFont="1" applyFill="1" applyBorder="1" applyAlignment="1">
      <alignment vertical="center"/>
    </xf>
    <xf numFmtId="49" fontId="17" fillId="7" borderId="24" xfId="2" applyNumberFormat="1" applyFont="1" applyFill="1" applyBorder="1" applyAlignment="1">
      <alignment vertical="center"/>
    </xf>
    <xf numFmtId="0" fontId="13" fillId="7" borderId="50" xfId="0" applyFont="1" applyFill="1" applyBorder="1" applyAlignment="1">
      <alignment vertical="center" wrapText="1"/>
    </xf>
    <xf numFmtId="0" fontId="18" fillId="3" borderId="7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12" fillId="9" borderId="21" xfId="0" applyFont="1" applyFill="1" applyBorder="1" applyAlignment="1">
      <alignment horizontal="center" vertical="center" wrapText="1"/>
    </xf>
    <xf numFmtId="0" fontId="10" fillId="6" borderId="51" xfId="0" quotePrefix="1" applyFont="1" applyFill="1" applyBorder="1" applyAlignment="1">
      <alignment horizontal="center" vertical="center" wrapText="1"/>
    </xf>
    <xf numFmtId="0" fontId="10" fillId="6" borderId="26" xfId="0" quotePrefix="1" applyFont="1" applyFill="1" applyBorder="1" applyAlignment="1">
      <alignment horizontal="center" vertical="center" wrapText="1"/>
    </xf>
    <xf numFmtId="0" fontId="10" fillId="6" borderId="27" xfId="0" quotePrefix="1" applyFont="1" applyFill="1" applyBorder="1" applyAlignment="1">
      <alignment horizontal="center" vertical="center" wrapText="1"/>
    </xf>
    <xf numFmtId="0" fontId="10" fillId="0" borderId="0" xfId="2" applyFont="1" applyFill="1" applyBorder="1" applyAlignment="1" applyProtection="1">
      <alignment vertical="center" wrapText="1"/>
      <protection locked="0"/>
    </xf>
    <xf numFmtId="0" fontId="10" fillId="6" borderId="55" xfId="0" quotePrefix="1" applyFont="1" applyFill="1" applyBorder="1" applyAlignment="1">
      <alignment horizontal="center" vertical="center" wrapText="1"/>
    </xf>
    <xf numFmtId="0" fontId="22" fillId="0" borderId="0" xfId="8" applyFont="1" applyAlignment="1">
      <alignment vertical="center"/>
    </xf>
    <xf numFmtId="0" fontId="23" fillId="0" borderId="0" xfId="0" quotePrefix="1" applyFont="1" applyBorder="1" applyAlignment="1">
      <alignment horizontal="center" vertical="center" wrapText="1"/>
    </xf>
    <xf numFmtId="0" fontId="10" fillId="6" borderId="38" xfId="0" quotePrefix="1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166" fontId="12" fillId="7" borderId="6" xfId="6" applyNumberFormat="1" applyFont="1" applyFill="1" applyBorder="1" applyAlignment="1">
      <alignment horizontal="center" vertical="center" wrapText="1"/>
    </xf>
    <xf numFmtId="0" fontId="3" fillId="3" borderId="7" xfId="7" applyFont="1" applyFill="1" applyBorder="1" applyAlignment="1">
      <alignment vertical="center"/>
    </xf>
    <xf numFmtId="0" fontId="3" fillId="3" borderId="8" xfId="7" applyFont="1" applyFill="1" applyBorder="1" applyAlignment="1">
      <alignment horizontal="center" vertical="center"/>
    </xf>
    <xf numFmtId="0" fontId="3" fillId="3" borderId="9" xfId="7" applyFont="1" applyFill="1" applyBorder="1" applyAlignment="1">
      <alignment vertical="center"/>
    </xf>
    <xf numFmtId="0" fontId="3" fillId="3" borderId="11" xfId="7" applyFont="1" applyFill="1" applyBorder="1" applyAlignment="1">
      <alignment horizontal="center" vertical="center"/>
    </xf>
    <xf numFmtId="0" fontId="12" fillId="7" borderId="20" xfId="0" applyFont="1" applyFill="1" applyBorder="1" applyAlignment="1">
      <alignment horizontal="left" vertical="center" wrapText="1"/>
    </xf>
    <xf numFmtId="0" fontId="12" fillId="7" borderId="31" xfId="0" applyFont="1" applyFill="1" applyBorder="1" applyAlignment="1">
      <alignment horizontal="left" vertical="center" wrapText="1"/>
    </xf>
    <xf numFmtId="44" fontId="3" fillId="3" borderId="12" xfId="1" applyFont="1" applyFill="1" applyBorder="1"/>
    <xf numFmtId="44" fontId="3" fillId="3" borderId="13" xfId="1" applyFont="1" applyFill="1" applyBorder="1"/>
    <xf numFmtId="44" fontId="3" fillId="3" borderId="15" xfId="1" applyFont="1" applyFill="1" applyBorder="1"/>
    <xf numFmtId="44" fontId="3" fillId="3" borderId="17" xfId="1" applyFont="1" applyFill="1" applyBorder="1"/>
    <xf numFmtId="44" fontId="3" fillId="6" borderId="58" xfId="1" applyFont="1" applyFill="1" applyBorder="1"/>
    <xf numFmtId="44" fontId="3" fillId="6" borderId="39" xfId="1" applyFont="1" applyFill="1" applyBorder="1"/>
    <xf numFmtId="44" fontId="3" fillId="6" borderId="59" xfId="1" applyFont="1" applyFill="1" applyBorder="1"/>
    <xf numFmtId="0" fontId="3" fillId="5" borderId="16" xfId="1" applyNumberFormat="1" applyFont="1" applyFill="1" applyBorder="1"/>
    <xf numFmtId="0" fontId="10" fillId="2" borderId="7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Border="1" applyAlignment="1" applyProtection="1">
      <alignment horizontal="center" vertical="center" wrapText="1"/>
      <protection locked="0"/>
    </xf>
    <xf numFmtId="0" fontId="4" fillId="7" borderId="1" xfId="9" applyFont="1" applyFill="1" applyBorder="1" applyAlignment="1" applyProtection="1">
      <alignment horizontal="center" vertical="center" wrapText="1"/>
      <protection locked="0"/>
    </xf>
    <xf numFmtId="0" fontId="4" fillId="7" borderId="21" xfId="9" applyFont="1" applyFill="1" applyBorder="1" applyAlignment="1" applyProtection="1">
      <alignment horizontal="center" vertical="center" wrapText="1"/>
      <protection locked="0"/>
    </xf>
    <xf numFmtId="0" fontId="4" fillId="7" borderId="4" xfId="9" applyFont="1" applyFill="1" applyBorder="1" applyAlignment="1" applyProtection="1">
      <alignment horizontal="center" vertical="center" wrapText="1"/>
      <protection locked="0"/>
    </xf>
    <xf numFmtId="0" fontId="10" fillId="6" borderId="53" xfId="0" quotePrefix="1" applyFont="1" applyFill="1" applyBorder="1" applyAlignment="1">
      <alignment horizontal="center" vertical="center" wrapText="1"/>
    </xf>
    <xf numFmtId="44" fontId="3" fillId="5" borderId="19" xfId="1" applyFont="1" applyFill="1" applyBorder="1" applyAlignment="1">
      <alignment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/>
    </xf>
    <xf numFmtId="0" fontId="4" fillId="7" borderId="38" xfId="9" applyFont="1" applyFill="1" applyBorder="1" applyAlignment="1" applyProtection="1">
      <alignment horizontal="center" vertical="center" wrapText="1"/>
      <protection locked="0"/>
    </xf>
    <xf numFmtId="44" fontId="3" fillId="5" borderId="13" xfId="1" applyFont="1" applyFill="1" applyBorder="1" applyAlignment="1">
      <alignment vertical="center"/>
    </xf>
    <xf numFmtId="44" fontId="3" fillId="5" borderId="29" xfId="1" applyFont="1" applyFill="1" applyBorder="1" applyAlignment="1">
      <alignment vertical="center"/>
    </xf>
    <xf numFmtId="0" fontId="3" fillId="3" borderId="13" xfId="1" applyNumberFormat="1" applyFont="1" applyFill="1" applyBorder="1" applyAlignment="1">
      <alignment horizontal="center" vertical="center"/>
    </xf>
    <xf numFmtId="0" fontId="3" fillId="3" borderId="19" xfId="1" applyNumberFormat="1" applyFont="1" applyFill="1" applyBorder="1" applyAlignment="1">
      <alignment horizontal="center" vertical="center"/>
    </xf>
    <xf numFmtId="0" fontId="3" fillId="3" borderId="29" xfId="1" applyNumberFormat="1" applyFont="1" applyFill="1" applyBorder="1" applyAlignment="1">
      <alignment horizontal="center" vertical="center"/>
    </xf>
    <xf numFmtId="1" fontId="3" fillId="3" borderId="13" xfId="1" applyNumberFormat="1" applyFont="1" applyFill="1" applyBorder="1" applyAlignment="1">
      <alignment horizontal="center" vertical="center"/>
    </xf>
    <xf numFmtId="1" fontId="3" fillId="3" borderId="29" xfId="1" applyNumberFormat="1" applyFont="1" applyFill="1" applyBorder="1" applyAlignment="1">
      <alignment horizontal="center" vertical="center"/>
    </xf>
    <xf numFmtId="1" fontId="3" fillId="3" borderId="19" xfId="1" applyNumberFormat="1" applyFont="1" applyFill="1" applyBorder="1" applyAlignment="1">
      <alignment horizontal="center" vertical="center"/>
    </xf>
    <xf numFmtId="44" fontId="24" fillId="12" borderId="3" xfId="0" applyNumberFormat="1" applyFont="1" applyFill="1" applyBorder="1"/>
    <xf numFmtId="0" fontId="3" fillId="3" borderId="12" xfId="1" applyNumberFormat="1" applyFont="1" applyFill="1" applyBorder="1" applyAlignment="1">
      <alignment horizontal="center" vertical="center"/>
    </xf>
    <xf numFmtId="0" fontId="3" fillId="3" borderId="15" xfId="1" applyNumberFormat="1" applyFont="1" applyFill="1" applyBorder="1" applyAlignment="1">
      <alignment horizontal="center" vertical="center"/>
    </xf>
    <xf numFmtId="0" fontId="3" fillId="3" borderId="17" xfId="1" applyNumberFormat="1" applyFont="1" applyFill="1" applyBorder="1" applyAlignment="1">
      <alignment horizontal="center" vertical="center"/>
    </xf>
    <xf numFmtId="0" fontId="25" fillId="6" borderId="54" xfId="0" quotePrefix="1" applyFont="1" applyFill="1" applyBorder="1" applyAlignment="1">
      <alignment horizontal="center" vertical="center" wrapText="1"/>
    </xf>
    <xf numFmtId="0" fontId="25" fillId="6" borderId="55" xfId="0" quotePrefix="1" applyFont="1" applyFill="1" applyBorder="1" applyAlignment="1">
      <alignment horizontal="center" vertical="center" wrapText="1"/>
    </xf>
    <xf numFmtId="0" fontId="25" fillId="6" borderId="51" xfId="0" quotePrefix="1" applyFont="1" applyFill="1" applyBorder="1" applyAlignment="1">
      <alignment horizontal="center" vertical="center" wrapText="1"/>
    </xf>
    <xf numFmtId="0" fontId="13" fillId="5" borderId="67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0" fontId="13" fillId="5" borderId="31" xfId="0" applyFont="1" applyFill="1" applyBorder="1" applyAlignment="1">
      <alignment horizontal="center" vertical="center"/>
    </xf>
    <xf numFmtId="0" fontId="13" fillId="5" borderId="32" xfId="0" applyFont="1" applyFill="1" applyBorder="1" applyAlignment="1">
      <alignment horizontal="center" vertical="center"/>
    </xf>
    <xf numFmtId="0" fontId="13" fillId="5" borderId="44" xfId="0" applyFont="1" applyFill="1" applyBorder="1" applyAlignment="1">
      <alignment horizontal="center" vertical="center"/>
    </xf>
    <xf numFmtId="1" fontId="3" fillId="3" borderId="45" xfId="1" applyNumberFormat="1" applyFont="1" applyFill="1" applyBorder="1" applyAlignment="1">
      <alignment horizontal="center" vertical="center"/>
    </xf>
    <xf numFmtId="44" fontId="3" fillId="5" borderId="45" xfId="1" applyFont="1" applyFill="1" applyBorder="1" applyAlignment="1">
      <alignment vertical="center"/>
    </xf>
    <xf numFmtId="0" fontId="13" fillId="5" borderId="42" xfId="0" applyFont="1" applyFill="1" applyBorder="1" applyAlignment="1">
      <alignment horizontal="center" vertical="center"/>
    </xf>
    <xf numFmtId="1" fontId="3" fillId="3" borderId="25" xfId="1" applyNumberFormat="1" applyFont="1" applyFill="1" applyBorder="1" applyAlignment="1">
      <alignment horizontal="center" vertical="center"/>
    </xf>
    <xf numFmtId="44" fontId="3" fillId="5" borderId="25" xfId="1" applyFont="1" applyFill="1" applyBorder="1" applyAlignment="1">
      <alignment vertical="center"/>
    </xf>
    <xf numFmtId="166" fontId="12" fillId="7" borderId="20" xfId="6" applyNumberFormat="1" applyFont="1" applyFill="1" applyBorder="1" applyAlignment="1">
      <alignment vertical="center" wrapText="1"/>
    </xf>
    <xf numFmtId="166" fontId="12" fillId="7" borderId="31" xfId="6" applyNumberFormat="1" applyFont="1" applyFill="1" applyBorder="1" applyAlignment="1">
      <alignment vertical="center" wrapText="1"/>
    </xf>
    <xf numFmtId="166" fontId="12" fillId="7" borderId="32" xfId="6" applyNumberFormat="1" applyFont="1" applyFill="1" applyBorder="1" applyAlignment="1">
      <alignment vertical="center" wrapText="1"/>
    </xf>
    <xf numFmtId="0" fontId="3" fillId="14" borderId="0" xfId="0" applyFont="1" applyFill="1" applyAlignment="1">
      <alignment vertical="top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26" fillId="0" borderId="0" xfId="0" applyFont="1" applyFill="1"/>
    <xf numFmtId="0" fontId="3" fillId="0" borderId="0" xfId="0" applyFont="1" applyFill="1" applyAlignment="1">
      <alignment vertical="center"/>
    </xf>
    <xf numFmtId="44" fontId="3" fillId="3" borderId="56" xfId="1" applyFont="1" applyFill="1" applyBorder="1" applyAlignment="1">
      <alignment horizontal="center" vertical="center"/>
    </xf>
    <xf numFmtId="44" fontId="3" fillId="3" borderId="57" xfId="1" applyFont="1" applyFill="1" applyBorder="1" applyAlignment="1">
      <alignment horizontal="center" vertical="center"/>
    </xf>
    <xf numFmtId="44" fontId="3" fillId="3" borderId="48" xfId="1" applyFont="1" applyFill="1" applyBorder="1" applyAlignment="1">
      <alignment horizontal="center" vertical="center"/>
    </xf>
    <xf numFmtId="44" fontId="3" fillId="5" borderId="53" xfId="1" applyFont="1" applyFill="1" applyBorder="1" applyAlignment="1">
      <alignment horizontal="center" vertical="center"/>
    </xf>
    <xf numFmtId="44" fontId="3" fillId="5" borderId="51" xfId="1" applyFont="1" applyFill="1" applyBorder="1" applyAlignment="1">
      <alignment horizontal="center" vertical="center"/>
    </xf>
    <xf numFmtId="44" fontId="3" fillId="5" borderId="49" xfId="1" applyFont="1" applyFill="1" applyBorder="1" applyAlignment="1">
      <alignment horizontal="center" vertical="center"/>
    </xf>
    <xf numFmtId="44" fontId="3" fillId="0" borderId="52" xfId="1" applyFont="1" applyBorder="1" applyAlignment="1">
      <alignment horizontal="center" vertical="center"/>
    </xf>
    <xf numFmtId="44" fontId="3" fillId="0" borderId="54" xfId="1" applyFont="1" applyBorder="1" applyAlignment="1">
      <alignment horizontal="center" vertical="center"/>
    </xf>
    <xf numFmtId="44" fontId="3" fillId="0" borderId="47" xfId="1" applyFont="1" applyBorder="1" applyAlignment="1">
      <alignment horizontal="center" vertical="center"/>
    </xf>
    <xf numFmtId="44" fontId="3" fillId="3" borderId="25" xfId="1" applyFont="1" applyFill="1" applyBorder="1" applyAlignment="1">
      <alignment horizontal="center" vertical="center"/>
    </xf>
    <xf numFmtId="44" fontId="3" fillId="5" borderId="43" xfId="1" applyFont="1" applyFill="1" applyBorder="1" applyAlignment="1">
      <alignment horizontal="center" vertical="center"/>
    </xf>
    <xf numFmtId="44" fontId="3" fillId="0" borderId="42" xfId="1" applyFont="1" applyBorder="1" applyAlignment="1">
      <alignment horizontal="center" vertical="center"/>
    </xf>
    <xf numFmtId="0" fontId="10" fillId="6" borderId="1" xfId="0" quotePrefix="1" applyFont="1" applyFill="1" applyBorder="1" applyAlignment="1">
      <alignment horizontal="center" vertical="center" wrapText="1"/>
    </xf>
    <xf numFmtId="0" fontId="10" fillId="6" borderId="2" xfId="0" quotePrefix="1" applyFont="1" applyFill="1" applyBorder="1" applyAlignment="1">
      <alignment horizontal="center" vertical="center" wrapText="1"/>
    </xf>
    <xf numFmtId="0" fontId="10" fillId="6" borderId="3" xfId="0" quotePrefix="1" applyFont="1" applyFill="1" applyBorder="1" applyAlignment="1">
      <alignment horizontal="center" vertical="center" wrapText="1"/>
    </xf>
    <xf numFmtId="0" fontId="4" fillId="4" borderId="1" xfId="0" quotePrefix="1" applyFont="1" applyFill="1" applyBorder="1" applyAlignment="1">
      <alignment horizontal="center" vertical="center" wrapText="1"/>
    </xf>
    <xf numFmtId="0" fontId="4" fillId="4" borderId="2" xfId="0" quotePrefix="1" applyFont="1" applyFill="1" applyBorder="1" applyAlignment="1">
      <alignment horizontal="center" vertical="center" wrapText="1"/>
    </xf>
    <xf numFmtId="0" fontId="4" fillId="4" borderId="3" xfId="0" quotePrefix="1" applyFont="1" applyFill="1" applyBorder="1" applyAlignment="1">
      <alignment horizontal="center" vertical="center" wrapText="1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3" xfId="2" applyFont="1" applyFill="1" applyBorder="1" applyAlignment="1" applyProtection="1">
      <alignment horizontal="center" vertical="center" wrapText="1"/>
      <protection locked="0"/>
    </xf>
    <xf numFmtId="0" fontId="16" fillId="2" borderId="1" xfId="2" applyFont="1" applyFill="1" applyBorder="1" applyAlignment="1" applyProtection="1">
      <alignment horizontal="center" vertical="center" wrapText="1"/>
      <protection locked="0"/>
    </xf>
    <xf numFmtId="0" fontId="16" fillId="2" borderId="2" xfId="2" applyFont="1" applyFill="1" applyBorder="1" applyAlignment="1" applyProtection="1">
      <alignment horizontal="center" vertical="center" wrapText="1"/>
      <protection locked="0"/>
    </xf>
    <xf numFmtId="0" fontId="16" fillId="2" borderId="3" xfId="2" applyFont="1" applyFill="1" applyBorder="1" applyAlignment="1" applyProtection="1">
      <alignment horizontal="center" vertical="center" wrapText="1"/>
      <protection locked="0"/>
    </xf>
    <xf numFmtId="0" fontId="7" fillId="2" borderId="1" xfId="2" quotePrefix="1" applyFont="1" applyFill="1" applyBorder="1" applyAlignment="1" applyProtection="1">
      <alignment horizontal="center" vertical="center" wrapText="1"/>
      <protection locked="0"/>
    </xf>
    <xf numFmtId="0" fontId="7" fillId="2" borderId="2" xfId="2" quotePrefix="1" applyFont="1" applyFill="1" applyBorder="1" applyAlignment="1" applyProtection="1">
      <alignment horizontal="center" vertical="center" wrapText="1"/>
      <protection locked="0"/>
    </xf>
    <xf numFmtId="0" fontId="7" fillId="2" borderId="3" xfId="2" quotePrefix="1" applyFont="1" applyFill="1" applyBorder="1" applyAlignment="1" applyProtection="1">
      <alignment horizontal="center" vertical="center" wrapText="1"/>
      <protection locked="0"/>
    </xf>
    <xf numFmtId="0" fontId="10" fillId="2" borderId="1" xfId="2" applyFont="1" applyFill="1" applyBorder="1" applyAlignment="1" applyProtection="1">
      <alignment horizontal="center" vertical="center" wrapText="1"/>
      <protection locked="0"/>
    </xf>
    <xf numFmtId="0" fontId="10" fillId="2" borderId="2" xfId="2" applyFont="1" applyFill="1" applyBorder="1" applyAlignment="1" applyProtection="1">
      <alignment horizontal="center" vertical="center" wrapText="1"/>
      <protection locked="0"/>
    </xf>
    <xf numFmtId="0" fontId="10" fillId="2" borderId="3" xfId="2" applyFont="1" applyFill="1" applyBorder="1" applyAlignment="1" applyProtection="1">
      <alignment horizontal="center" vertical="center" wrapText="1"/>
      <protection locked="0"/>
    </xf>
    <xf numFmtId="0" fontId="12" fillId="7" borderId="38" xfId="0" applyFont="1" applyFill="1" applyBorder="1" applyAlignment="1">
      <alignment horizontal="center" vertical="center"/>
    </xf>
    <xf numFmtId="0" fontId="12" fillId="7" borderId="36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49" fontId="17" fillId="7" borderId="32" xfId="2" applyNumberFormat="1" applyFont="1" applyFill="1" applyBorder="1" applyAlignment="1">
      <alignment horizontal="left" vertical="center"/>
    </xf>
    <xf numFmtId="0" fontId="11" fillId="9" borderId="1" xfId="4" applyFont="1" applyFill="1" applyBorder="1" applyAlignment="1">
      <alignment horizontal="center" vertical="center" wrapText="1"/>
    </xf>
    <xf numFmtId="0" fontId="11" fillId="9" borderId="2" xfId="4" applyFont="1" applyFill="1" applyBorder="1" applyAlignment="1">
      <alignment horizontal="center" vertical="center" wrapText="1"/>
    </xf>
    <xf numFmtId="49" fontId="17" fillId="7" borderId="20" xfId="2" applyNumberFormat="1" applyFont="1" applyFill="1" applyBorder="1" applyAlignment="1">
      <alignment horizontal="left" vertical="center"/>
    </xf>
    <xf numFmtId="49" fontId="17" fillId="7" borderId="31" xfId="2" applyNumberFormat="1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0" fillId="6" borderId="14" xfId="0" quotePrefix="1" applyFont="1" applyFill="1" applyBorder="1" applyAlignment="1">
      <alignment horizontal="center" vertical="center" wrapText="1"/>
    </xf>
    <xf numFmtId="0" fontId="10" fillId="6" borderId="18" xfId="0" quotePrefix="1" applyFont="1" applyFill="1" applyBorder="1" applyAlignment="1">
      <alignment horizontal="center" vertical="center" wrapText="1"/>
    </xf>
    <xf numFmtId="0" fontId="10" fillId="6" borderId="13" xfId="0" quotePrefix="1" applyFont="1" applyFill="1" applyBorder="1" applyAlignment="1">
      <alignment horizontal="center" vertical="center" wrapText="1"/>
    </xf>
    <xf numFmtId="0" fontId="10" fillId="6" borderId="29" xfId="0" quotePrefix="1" applyFont="1" applyFill="1" applyBorder="1" applyAlignment="1">
      <alignment horizontal="center" vertical="center" wrapText="1"/>
    </xf>
    <xf numFmtId="0" fontId="10" fillId="6" borderId="12" xfId="0" quotePrefix="1" applyFont="1" applyFill="1" applyBorder="1" applyAlignment="1">
      <alignment horizontal="center" vertical="center" wrapText="1"/>
    </xf>
    <xf numFmtId="0" fontId="10" fillId="6" borderId="17" xfId="0" quotePrefix="1" applyFont="1" applyFill="1" applyBorder="1" applyAlignment="1">
      <alignment horizontal="center" vertical="center" wrapText="1"/>
    </xf>
    <xf numFmtId="44" fontId="6" fillId="5" borderId="31" xfId="1" applyFont="1" applyFill="1" applyBorder="1" applyAlignment="1" applyProtection="1">
      <alignment horizontal="center" vertical="center"/>
      <protection locked="0"/>
    </xf>
    <xf numFmtId="44" fontId="6" fillId="5" borderId="34" xfId="1" applyFont="1" applyFill="1" applyBorder="1" applyAlignment="1" applyProtection="1">
      <alignment horizontal="center" vertical="center"/>
      <protection locked="0"/>
    </xf>
    <xf numFmtId="44" fontId="6" fillId="5" borderId="39" xfId="1" applyFont="1" applyFill="1" applyBorder="1" applyAlignment="1" applyProtection="1">
      <alignment horizontal="center" vertical="center"/>
      <protection locked="0"/>
    </xf>
    <xf numFmtId="0" fontId="10" fillId="2" borderId="1" xfId="2" quotePrefix="1" applyFont="1" applyFill="1" applyBorder="1" applyAlignment="1" applyProtection="1">
      <alignment horizontal="center" vertical="center" wrapText="1"/>
      <protection locked="0"/>
    </xf>
    <xf numFmtId="0" fontId="10" fillId="2" borderId="2" xfId="2" quotePrefix="1" applyFont="1" applyFill="1" applyBorder="1" applyAlignment="1" applyProtection="1">
      <alignment horizontal="center" vertical="center" wrapText="1"/>
      <protection locked="0"/>
    </xf>
    <xf numFmtId="0" fontId="10" fillId="2" borderId="3" xfId="2" quotePrefix="1" applyFont="1" applyFill="1" applyBorder="1" applyAlignment="1" applyProtection="1">
      <alignment horizontal="center" vertical="center" wrapText="1"/>
      <protection locked="0"/>
    </xf>
    <xf numFmtId="0" fontId="23" fillId="12" borderId="1" xfId="0" quotePrefix="1" applyFont="1" applyFill="1" applyBorder="1" applyAlignment="1">
      <alignment horizontal="center" vertical="center" wrapText="1"/>
    </xf>
    <xf numFmtId="0" fontId="23" fillId="12" borderId="2" xfId="0" quotePrefix="1" applyFont="1" applyFill="1" applyBorder="1" applyAlignment="1">
      <alignment horizontal="center" vertical="center" wrapText="1"/>
    </xf>
    <xf numFmtId="0" fontId="23" fillId="12" borderId="3" xfId="0" quotePrefix="1" applyFont="1" applyFill="1" applyBorder="1" applyAlignment="1">
      <alignment horizontal="center" vertical="center" wrapText="1"/>
    </xf>
    <xf numFmtId="0" fontId="23" fillId="11" borderId="1" xfId="0" quotePrefix="1" applyFont="1" applyFill="1" applyBorder="1" applyAlignment="1">
      <alignment horizontal="center" vertical="center" wrapText="1"/>
    </xf>
    <xf numFmtId="0" fontId="23" fillId="11" borderId="2" xfId="0" quotePrefix="1" applyFont="1" applyFill="1" applyBorder="1" applyAlignment="1">
      <alignment horizontal="center" vertical="center" wrapText="1"/>
    </xf>
    <xf numFmtId="0" fontId="23" fillId="11" borderId="3" xfId="0" quotePrefix="1" applyFont="1" applyFill="1" applyBorder="1" applyAlignment="1">
      <alignment horizontal="center" vertical="center" wrapText="1"/>
    </xf>
    <xf numFmtId="0" fontId="20" fillId="2" borderId="1" xfId="2" applyFont="1" applyFill="1" applyBorder="1" applyAlignment="1" applyProtection="1">
      <alignment horizontal="center" vertical="center" wrapText="1"/>
      <protection locked="0"/>
    </xf>
    <xf numFmtId="0" fontId="20" fillId="2" borderId="2" xfId="2" applyFont="1" applyFill="1" applyBorder="1" applyAlignment="1" applyProtection="1">
      <alignment horizontal="center" vertical="center" wrapText="1"/>
      <protection locked="0"/>
    </xf>
    <xf numFmtId="0" fontId="20" fillId="2" borderId="3" xfId="2" applyFont="1" applyFill="1" applyBorder="1" applyAlignment="1" applyProtection="1">
      <alignment horizontal="center" vertical="center" wrapText="1"/>
      <protection locked="0"/>
    </xf>
    <xf numFmtId="0" fontId="21" fillId="0" borderId="0" xfId="8" applyFont="1" applyAlignment="1">
      <alignment horizontal="center" vertical="center"/>
    </xf>
    <xf numFmtId="0" fontId="24" fillId="12" borderId="1" xfId="0" applyFont="1" applyFill="1" applyBorder="1" applyAlignment="1">
      <alignment horizontal="center"/>
    </xf>
    <xf numFmtId="0" fontId="24" fillId="12" borderId="2" xfId="0" applyFont="1" applyFill="1" applyBorder="1" applyAlignment="1">
      <alignment horizontal="center"/>
    </xf>
    <xf numFmtId="0" fontId="10" fillId="6" borderId="38" xfId="0" quotePrefix="1" applyFont="1" applyFill="1" applyBorder="1" applyAlignment="1">
      <alignment horizontal="center" vertical="center" wrapText="1"/>
    </xf>
    <xf numFmtId="0" fontId="10" fillId="6" borderId="37" xfId="0" quotePrefix="1" applyFont="1" applyFill="1" applyBorder="1" applyAlignment="1">
      <alignment horizontal="center" vertical="center" wrapText="1"/>
    </xf>
    <xf numFmtId="49" fontId="17" fillId="7" borderId="42" xfId="2" applyNumberFormat="1" applyFont="1" applyFill="1" applyBorder="1" applyAlignment="1">
      <alignment horizontal="left" vertical="center"/>
    </xf>
    <xf numFmtId="49" fontId="17" fillId="7" borderId="61" xfId="2" applyNumberFormat="1" applyFont="1" applyFill="1" applyBorder="1" applyAlignment="1">
      <alignment horizontal="left" vertical="center"/>
    </xf>
    <xf numFmtId="49" fontId="17" fillId="7" borderId="15" xfId="2" applyNumberFormat="1" applyFont="1" applyFill="1" applyBorder="1" applyAlignment="1">
      <alignment horizontal="left" vertical="center"/>
    </xf>
    <xf numFmtId="49" fontId="17" fillId="7" borderId="62" xfId="2" applyNumberFormat="1" applyFont="1" applyFill="1" applyBorder="1" applyAlignment="1">
      <alignment horizontal="left" vertical="center"/>
    </xf>
    <xf numFmtId="49" fontId="17" fillId="7" borderId="17" xfId="2" applyNumberFormat="1" applyFont="1" applyFill="1" applyBorder="1" applyAlignment="1">
      <alignment horizontal="left" vertical="center"/>
    </xf>
    <xf numFmtId="49" fontId="17" fillId="7" borderId="63" xfId="2" applyNumberFormat="1" applyFont="1" applyFill="1" applyBorder="1" applyAlignment="1">
      <alignment horizontal="left"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1" fontId="3" fillId="3" borderId="12" xfId="1" applyNumberFormat="1" applyFont="1" applyFill="1" applyBorder="1" applyAlignment="1">
      <alignment horizontal="center" vertical="center"/>
    </xf>
    <xf numFmtId="1" fontId="3" fillId="3" borderId="17" xfId="1" applyNumberFormat="1" applyFont="1" applyFill="1" applyBorder="1" applyAlignment="1">
      <alignment horizontal="center" vertical="center"/>
    </xf>
    <xf numFmtId="44" fontId="3" fillId="5" borderId="13" xfId="1" applyFont="1" applyFill="1" applyBorder="1" applyAlignment="1">
      <alignment horizontal="center" vertical="center"/>
    </xf>
    <xf numFmtId="44" fontId="3" fillId="5" borderId="29" xfId="1" applyFont="1" applyFill="1" applyBorder="1" applyAlignment="1">
      <alignment horizontal="center" vertical="center"/>
    </xf>
    <xf numFmtId="44" fontId="3" fillId="5" borderId="14" xfId="1" applyFont="1" applyFill="1" applyBorder="1" applyAlignment="1">
      <alignment horizontal="center" vertical="center"/>
    </xf>
    <xf numFmtId="44" fontId="3" fillId="5" borderId="18" xfId="1" applyFont="1" applyFill="1" applyBorder="1" applyAlignment="1">
      <alignment horizontal="center" vertical="center"/>
    </xf>
    <xf numFmtId="0" fontId="10" fillId="2" borderId="7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Border="1" applyAlignment="1" applyProtection="1">
      <alignment horizontal="center" vertical="center" wrapText="1"/>
      <protection locked="0"/>
    </xf>
    <xf numFmtId="49" fontId="17" fillId="7" borderId="15" xfId="2" applyNumberFormat="1" applyFont="1" applyFill="1" applyBorder="1" applyAlignment="1">
      <alignment horizontal="center" vertical="center"/>
    </xf>
    <xf numFmtId="49" fontId="17" fillId="7" borderId="19" xfId="2" applyNumberFormat="1" applyFont="1" applyFill="1" applyBorder="1" applyAlignment="1">
      <alignment horizontal="center" vertical="center"/>
    </xf>
    <xf numFmtId="49" fontId="17" fillId="7" borderId="62" xfId="2" applyNumberFormat="1" applyFont="1" applyFill="1" applyBorder="1" applyAlignment="1">
      <alignment horizontal="center" vertical="center"/>
    </xf>
    <xf numFmtId="49" fontId="17" fillId="7" borderId="17" xfId="2" applyNumberFormat="1" applyFont="1" applyFill="1" applyBorder="1" applyAlignment="1">
      <alignment horizontal="center" vertical="center"/>
    </xf>
    <xf numFmtId="49" fontId="17" fillId="7" borderId="29" xfId="2" applyNumberFormat="1" applyFont="1" applyFill="1" applyBorder="1" applyAlignment="1">
      <alignment horizontal="center" vertical="center"/>
    </xf>
    <xf numFmtId="49" fontId="17" fillId="7" borderId="63" xfId="2" applyNumberFormat="1" applyFont="1" applyFill="1" applyBorder="1" applyAlignment="1">
      <alignment horizontal="center" vertical="center"/>
    </xf>
    <xf numFmtId="0" fontId="13" fillId="7" borderId="20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0" fontId="13" fillId="7" borderId="58" xfId="0" applyFont="1" applyFill="1" applyBorder="1" applyAlignment="1">
      <alignment horizontal="center" vertical="center" wrapText="1"/>
    </xf>
    <xf numFmtId="0" fontId="13" fillId="7" borderId="31" xfId="0" applyFont="1" applyFill="1" applyBorder="1" applyAlignment="1">
      <alignment horizontal="center" vertical="center" wrapText="1"/>
    </xf>
    <xf numFmtId="0" fontId="13" fillId="7" borderId="34" xfId="0" applyFont="1" applyFill="1" applyBorder="1" applyAlignment="1">
      <alignment horizontal="center" vertical="center" wrapText="1"/>
    </xf>
    <xf numFmtId="0" fontId="13" fillId="7" borderId="39" xfId="0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0" fontId="13" fillId="7" borderId="35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13" fillId="7" borderId="62" xfId="0" applyFont="1" applyFill="1" applyBorder="1" applyAlignment="1">
      <alignment horizontal="center" vertical="center" wrapText="1"/>
    </xf>
    <xf numFmtId="0" fontId="10" fillId="6" borderId="64" xfId="0" quotePrefix="1" applyFont="1" applyFill="1" applyBorder="1" applyAlignment="1">
      <alignment horizontal="center" vertical="center" wrapText="1"/>
    </xf>
    <xf numFmtId="0" fontId="10" fillId="6" borderId="65" xfId="0" quotePrefix="1" applyFont="1" applyFill="1" applyBorder="1" applyAlignment="1">
      <alignment horizontal="center" vertical="center" wrapText="1"/>
    </xf>
    <xf numFmtId="0" fontId="10" fillId="6" borderId="45" xfId="0" quotePrefix="1" applyFont="1" applyFill="1" applyBorder="1" applyAlignment="1">
      <alignment horizontal="center" vertical="center" wrapText="1"/>
    </xf>
    <xf numFmtId="0" fontId="10" fillId="6" borderId="46" xfId="0" quotePrefix="1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49" fontId="17" fillId="7" borderId="12" xfId="2" applyNumberFormat="1" applyFont="1" applyFill="1" applyBorder="1" applyAlignment="1">
      <alignment horizontal="center" vertical="center"/>
    </xf>
    <xf numFmtId="49" fontId="17" fillId="7" borderId="13" xfId="2" applyNumberFormat="1" applyFont="1" applyFill="1" applyBorder="1" applyAlignment="1">
      <alignment horizontal="center" vertical="center"/>
    </xf>
    <xf numFmtId="49" fontId="17" fillId="7" borderId="66" xfId="2" applyNumberFormat="1" applyFont="1" applyFill="1" applyBorder="1" applyAlignment="1">
      <alignment horizontal="center" vertical="center"/>
    </xf>
    <xf numFmtId="49" fontId="17" fillId="7" borderId="33" xfId="2" applyNumberFormat="1" applyFont="1" applyFill="1" applyBorder="1" applyAlignment="1">
      <alignment horizontal="left" vertical="center"/>
    </xf>
    <xf numFmtId="49" fontId="17" fillId="7" borderId="34" xfId="2" applyNumberFormat="1" applyFont="1" applyFill="1" applyBorder="1" applyAlignment="1">
      <alignment horizontal="left" vertical="center"/>
    </xf>
    <xf numFmtId="49" fontId="17" fillId="7" borderId="35" xfId="2" applyNumberFormat="1" applyFont="1" applyFill="1" applyBorder="1" applyAlignment="1">
      <alignment horizontal="left" vertical="center"/>
    </xf>
    <xf numFmtId="44" fontId="17" fillId="8" borderId="12" xfId="1" applyFont="1" applyFill="1" applyBorder="1" applyAlignment="1">
      <alignment horizontal="center" vertical="center"/>
    </xf>
    <xf numFmtId="164" fontId="17" fillId="7" borderId="14" xfId="5" applyNumberFormat="1" applyFont="1" applyFill="1" applyBorder="1" applyAlignment="1">
      <alignment horizontal="right" vertical="center" wrapText="1"/>
    </xf>
    <xf numFmtId="44" fontId="17" fillId="8" borderId="15" xfId="1" applyFont="1" applyFill="1" applyBorder="1" applyAlignment="1">
      <alignment horizontal="center" vertical="center"/>
    </xf>
    <xf numFmtId="44" fontId="17" fillId="8" borderId="17" xfId="1" applyFont="1" applyFill="1" applyBorder="1" applyAlignment="1">
      <alignment horizontal="center" vertical="center"/>
    </xf>
  </cellXfs>
  <cellStyles count="10">
    <cellStyle name="20 % - Accent2" xfId="7" builtinId="34"/>
    <cellStyle name="Lien hypertexte" xfId="3" builtinId="8"/>
    <cellStyle name="Milliers" xfId="6" builtinId="3"/>
    <cellStyle name="Milliers 2" xfId="5"/>
    <cellStyle name="Monétaire" xfId="1" builtinId="4"/>
    <cellStyle name="Normal" xfId="0" builtinId="0"/>
    <cellStyle name="Normal 2" xfId="2"/>
    <cellStyle name="Normal 2 2" xfId="4"/>
    <cellStyle name="Normal 3" xfId="8"/>
    <cellStyle name="Note" xfId="9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ndex-propret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abSelected="1" zoomScale="85" zoomScaleNormal="85" workbookViewId="0">
      <selection activeCell="L26" sqref="L26:L31"/>
    </sheetView>
  </sheetViews>
  <sheetFormatPr baseColWidth="10" defaultColWidth="9.140625" defaultRowHeight="15" x14ac:dyDescent="0.25"/>
  <cols>
    <col min="1" max="1" width="65.7109375" style="22" customWidth="1"/>
    <col min="2" max="2" width="13.28515625" style="22" customWidth="1"/>
    <col min="3" max="26" width="16.5703125" style="22" customWidth="1"/>
    <col min="27" max="16384" width="9.140625" style="22"/>
  </cols>
  <sheetData>
    <row r="1" spans="1:26" ht="48" customHeight="1" thickBot="1" x14ac:dyDescent="0.3">
      <c r="A1" s="170" t="s">
        <v>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2"/>
    </row>
    <row r="2" spans="1:26" ht="15.75" thickBot="1" x14ac:dyDescent="0.3"/>
    <row r="3" spans="1:26" ht="29.25" customHeight="1" thickBot="1" x14ac:dyDescent="0.3">
      <c r="A3" s="173" t="s">
        <v>3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5"/>
    </row>
    <row r="4" spans="1:26" ht="15.75" thickBot="1" x14ac:dyDescent="0.3">
      <c r="N4" s="145"/>
    </row>
    <row r="5" spans="1:26" x14ac:dyDescent="0.25">
      <c r="C5" s="1" t="s">
        <v>59</v>
      </c>
      <c r="D5" s="2"/>
      <c r="E5" s="2"/>
      <c r="F5" s="2"/>
      <c r="G5" s="3"/>
      <c r="H5" s="3"/>
      <c r="I5" s="3"/>
      <c r="J5" s="3"/>
      <c r="K5" s="3"/>
      <c r="L5" s="4"/>
      <c r="N5" s="146"/>
    </row>
    <row r="6" spans="1:26" x14ac:dyDescent="0.25">
      <c r="C6" s="5" t="s">
        <v>55</v>
      </c>
      <c r="D6" s="5"/>
      <c r="E6" s="6"/>
      <c r="F6" s="6"/>
      <c r="G6" s="6"/>
      <c r="H6" s="6"/>
      <c r="I6" s="6"/>
      <c r="J6" s="6"/>
      <c r="K6" s="6"/>
      <c r="L6" s="25">
        <v>111.6</v>
      </c>
      <c r="N6" s="146"/>
    </row>
    <row r="7" spans="1:26" x14ac:dyDescent="0.25">
      <c r="C7" s="7" t="s">
        <v>56</v>
      </c>
      <c r="D7" s="7"/>
      <c r="E7" s="79"/>
      <c r="F7" s="79"/>
      <c r="G7" s="79"/>
      <c r="H7" s="79"/>
      <c r="I7" s="79"/>
      <c r="J7" s="79"/>
      <c r="K7" s="79"/>
      <c r="L7" s="25">
        <v>111.6</v>
      </c>
      <c r="N7" s="146"/>
    </row>
    <row r="8" spans="1:26" x14ac:dyDescent="0.25">
      <c r="C8" s="78" t="s">
        <v>54</v>
      </c>
      <c r="D8" s="79" t="s">
        <v>0</v>
      </c>
      <c r="E8" s="79"/>
      <c r="F8" s="79"/>
      <c r="G8" s="79"/>
      <c r="H8" s="79"/>
      <c r="I8" s="79"/>
      <c r="J8" s="79"/>
      <c r="K8" s="79"/>
      <c r="L8" s="8"/>
      <c r="N8" s="146"/>
    </row>
    <row r="9" spans="1:26" ht="15.75" thickBot="1" x14ac:dyDescent="0.3">
      <c r="C9" s="9" t="s">
        <v>57</v>
      </c>
      <c r="D9" s="26"/>
      <c r="E9" s="23"/>
      <c r="F9" s="10"/>
      <c r="G9" s="11"/>
      <c r="H9" s="11"/>
      <c r="I9" s="11"/>
      <c r="J9" s="11"/>
      <c r="K9" s="11"/>
      <c r="L9" s="12"/>
      <c r="N9" s="146"/>
    </row>
    <row r="10" spans="1:26" ht="15.75" thickBot="1" x14ac:dyDescent="0.3"/>
    <row r="11" spans="1:26" ht="21" customHeight="1" thickBot="1" x14ac:dyDescent="0.3">
      <c r="A11" s="167" t="s">
        <v>1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9"/>
    </row>
    <row r="12" spans="1:26" ht="15.75" thickBot="1" x14ac:dyDescent="0.3"/>
    <row r="13" spans="1:26" ht="36" customHeight="1" thickBot="1" x14ac:dyDescent="0.3">
      <c r="A13" s="164" t="s">
        <v>71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6"/>
    </row>
    <row r="15" spans="1:26" ht="15.75" thickBot="1" x14ac:dyDescent="0.3"/>
    <row r="16" spans="1:26" ht="37.5" customHeight="1" thickBot="1" x14ac:dyDescent="0.3">
      <c r="C16" s="161" t="s">
        <v>61</v>
      </c>
      <c r="D16" s="162"/>
      <c r="E16" s="162"/>
      <c r="F16" s="162"/>
      <c r="G16" s="162"/>
      <c r="H16" s="163"/>
      <c r="I16" s="161" t="s">
        <v>62</v>
      </c>
      <c r="J16" s="162"/>
      <c r="K16" s="162"/>
      <c r="L16" s="162"/>
      <c r="M16" s="162"/>
      <c r="N16" s="163"/>
      <c r="O16" s="161" t="s">
        <v>78</v>
      </c>
      <c r="P16" s="162"/>
      <c r="Q16" s="162"/>
      <c r="R16" s="162"/>
      <c r="S16" s="162"/>
      <c r="T16" s="163"/>
      <c r="U16" s="161" t="s">
        <v>79</v>
      </c>
      <c r="V16" s="162"/>
      <c r="W16" s="162"/>
      <c r="X16" s="162"/>
      <c r="Y16" s="162"/>
      <c r="Z16" s="163"/>
    </row>
    <row r="17" spans="1:26" ht="96.75" customHeight="1" thickBot="1" x14ac:dyDescent="0.3">
      <c r="A17" s="24"/>
      <c r="B17" s="88" t="s">
        <v>82</v>
      </c>
      <c r="C17" s="128" t="s">
        <v>72</v>
      </c>
      <c r="D17" s="128" t="s">
        <v>73</v>
      </c>
      <c r="E17" s="129" t="s">
        <v>74</v>
      </c>
      <c r="F17" s="128" t="s">
        <v>75</v>
      </c>
      <c r="G17" s="128" t="s">
        <v>76</v>
      </c>
      <c r="H17" s="130" t="s">
        <v>77</v>
      </c>
      <c r="I17" s="128" t="s">
        <v>72</v>
      </c>
      <c r="J17" s="128" t="s">
        <v>73</v>
      </c>
      <c r="K17" s="129" t="s">
        <v>74</v>
      </c>
      <c r="L17" s="128" t="s">
        <v>75</v>
      </c>
      <c r="M17" s="128" t="s">
        <v>76</v>
      </c>
      <c r="N17" s="130" t="s">
        <v>77</v>
      </c>
      <c r="O17" s="128" t="s">
        <v>72</v>
      </c>
      <c r="P17" s="128" t="s">
        <v>73</v>
      </c>
      <c r="Q17" s="129" t="s">
        <v>74</v>
      </c>
      <c r="R17" s="128" t="s">
        <v>75</v>
      </c>
      <c r="S17" s="128" t="s">
        <v>76</v>
      </c>
      <c r="T17" s="130" t="s">
        <v>77</v>
      </c>
      <c r="U17" s="128" t="s">
        <v>72</v>
      </c>
      <c r="V17" s="128" t="s">
        <v>73</v>
      </c>
      <c r="W17" s="129" t="s">
        <v>74</v>
      </c>
      <c r="X17" s="128" t="s">
        <v>75</v>
      </c>
      <c r="Y17" s="128" t="s">
        <v>76</v>
      </c>
      <c r="Z17" s="130" t="s">
        <v>77</v>
      </c>
    </row>
    <row r="18" spans="1:26" ht="28.5" customHeight="1" x14ac:dyDescent="0.25">
      <c r="A18" s="89" t="s">
        <v>63</v>
      </c>
      <c r="B18" s="90">
        <f>B19+B20+B21+B22</f>
        <v>16351</v>
      </c>
      <c r="C18" s="155"/>
      <c r="D18" s="149">
        <f>C18*(0.15+0.85*($L$7/$L$6))</f>
        <v>0</v>
      </c>
      <c r="E18" s="152">
        <f>D18*1.2</f>
        <v>0</v>
      </c>
      <c r="F18" s="155"/>
      <c r="G18" s="149">
        <f>F18*(0.15+0.85*($L$7/$L$6))</f>
        <v>0</v>
      </c>
      <c r="H18" s="152">
        <f>G18*1.2</f>
        <v>0</v>
      </c>
      <c r="I18" s="155"/>
      <c r="J18" s="149">
        <f>I18*(0.15+0.85*($L$7/$L$6))</f>
        <v>0</v>
      </c>
      <c r="K18" s="152">
        <f>J18*1.2</f>
        <v>0</v>
      </c>
      <c r="L18" s="155"/>
      <c r="M18" s="149">
        <f>L18*(0.15+0.85*($L$7/$L$6))</f>
        <v>0</v>
      </c>
      <c r="N18" s="152">
        <f>M18*1.2</f>
        <v>0</v>
      </c>
      <c r="O18" s="155"/>
      <c r="P18" s="149">
        <f>O18*(0.15+0.85*($L$7/$L$6))</f>
        <v>0</v>
      </c>
      <c r="Q18" s="152">
        <f>P18*1.2</f>
        <v>0</v>
      </c>
      <c r="R18" s="155"/>
      <c r="S18" s="149">
        <f>R18*(0.15+0.85*($L$7/$L$6))</f>
        <v>0</v>
      </c>
      <c r="T18" s="152">
        <f>S18*1.2</f>
        <v>0</v>
      </c>
      <c r="U18" s="155"/>
      <c r="V18" s="149">
        <f>U18*(0.15+0.85*($L$7/$L$6))</f>
        <v>0</v>
      </c>
      <c r="W18" s="152">
        <f>V18*1.2</f>
        <v>0</v>
      </c>
      <c r="X18" s="155"/>
      <c r="Y18" s="149">
        <f>X18*(0.15+0.85*($L$7/$L$6))</f>
        <v>0</v>
      </c>
      <c r="Z18" s="152">
        <f>Y18*1.2</f>
        <v>0</v>
      </c>
    </row>
    <row r="19" spans="1:26" s="24" customFormat="1" ht="18" customHeight="1" x14ac:dyDescent="0.25">
      <c r="A19" s="91" t="s">
        <v>109</v>
      </c>
      <c r="B19" s="92">
        <v>6971</v>
      </c>
      <c r="C19" s="156"/>
      <c r="D19" s="150"/>
      <c r="E19" s="153"/>
      <c r="F19" s="156"/>
      <c r="G19" s="150"/>
      <c r="H19" s="153"/>
      <c r="I19" s="156"/>
      <c r="J19" s="150"/>
      <c r="K19" s="153"/>
      <c r="L19" s="156"/>
      <c r="M19" s="150"/>
      <c r="N19" s="153"/>
      <c r="O19" s="156"/>
      <c r="P19" s="150"/>
      <c r="Q19" s="153"/>
      <c r="R19" s="156"/>
      <c r="S19" s="150"/>
      <c r="T19" s="153"/>
      <c r="U19" s="156"/>
      <c r="V19" s="150"/>
      <c r="W19" s="153"/>
      <c r="X19" s="156"/>
      <c r="Y19" s="150"/>
      <c r="Z19" s="153"/>
    </row>
    <row r="20" spans="1:26" s="24" customFormat="1" ht="18" customHeight="1" x14ac:dyDescent="0.25">
      <c r="A20" s="91" t="s">
        <v>110</v>
      </c>
      <c r="B20" s="92">
        <v>6570</v>
      </c>
      <c r="C20" s="156"/>
      <c r="D20" s="150"/>
      <c r="E20" s="153"/>
      <c r="F20" s="156"/>
      <c r="G20" s="150"/>
      <c r="H20" s="153"/>
      <c r="I20" s="156"/>
      <c r="J20" s="150"/>
      <c r="K20" s="153"/>
      <c r="L20" s="156"/>
      <c r="M20" s="150"/>
      <c r="N20" s="153"/>
      <c r="O20" s="156"/>
      <c r="P20" s="150"/>
      <c r="Q20" s="153"/>
      <c r="R20" s="156"/>
      <c r="S20" s="150"/>
      <c r="T20" s="153"/>
      <c r="U20" s="156"/>
      <c r="V20" s="150"/>
      <c r="W20" s="153"/>
      <c r="X20" s="156"/>
      <c r="Y20" s="150"/>
      <c r="Z20" s="153"/>
    </row>
    <row r="21" spans="1:26" s="24" customFormat="1" ht="18" customHeight="1" x14ac:dyDescent="0.25">
      <c r="A21" s="91" t="s">
        <v>87</v>
      </c>
      <c r="B21" s="92">
        <v>2750</v>
      </c>
      <c r="C21" s="156"/>
      <c r="D21" s="150"/>
      <c r="E21" s="153"/>
      <c r="F21" s="156"/>
      <c r="G21" s="150"/>
      <c r="H21" s="153"/>
      <c r="I21" s="156"/>
      <c r="J21" s="150"/>
      <c r="K21" s="153"/>
      <c r="L21" s="156"/>
      <c r="M21" s="150"/>
      <c r="N21" s="153"/>
      <c r="O21" s="156"/>
      <c r="P21" s="150"/>
      <c r="Q21" s="153"/>
      <c r="R21" s="156"/>
      <c r="S21" s="150"/>
      <c r="T21" s="153"/>
      <c r="U21" s="156"/>
      <c r="V21" s="150"/>
      <c r="W21" s="153"/>
      <c r="X21" s="156"/>
      <c r="Y21" s="150"/>
      <c r="Z21" s="153"/>
    </row>
    <row r="22" spans="1:26" s="24" customFormat="1" ht="18" customHeight="1" thickBot="1" x14ac:dyDescent="0.3">
      <c r="A22" s="93" t="s">
        <v>90</v>
      </c>
      <c r="B22" s="94">
        <v>60</v>
      </c>
      <c r="C22" s="160"/>
      <c r="D22" s="158"/>
      <c r="E22" s="159"/>
      <c r="F22" s="160"/>
      <c r="G22" s="158"/>
      <c r="H22" s="159"/>
      <c r="I22" s="160"/>
      <c r="J22" s="158"/>
      <c r="K22" s="159"/>
      <c r="L22" s="160"/>
      <c r="M22" s="158"/>
      <c r="N22" s="159"/>
      <c r="O22" s="160"/>
      <c r="P22" s="158"/>
      <c r="Q22" s="159"/>
      <c r="R22" s="160"/>
      <c r="S22" s="158"/>
      <c r="T22" s="159"/>
      <c r="U22" s="160"/>
      <c r="V22" s="158"/>
      <c r="W22" s="159"/>
      <c r="X22" s="160"/>
      <c r="Y22" s="158"/>
      <c r="Z22" s="159"/>
    </row>
    <row r="23" spans="1:26" s="24" customFormat="1" ht="18" customHeight="1" x14ac:dyDescent="0.25">
      <c r="A23" s="89" t="s">
        <v>64</v>
      </c>
      <c r="B23" s="90">
        <f>B24+B25</f>
        <v>14598</v>
      </c>
      <c r="C23" s="155"/>
      <c r="D23" s="149">
        <f>C23*(0.15+0.85*($L$7/$L$6))</f>
        <v>0</v>
      </c>
      <c r="E23" s="152">
        <f>D23*1.2</f>
        <v>0</v>
      </c>
      <c r="F23" s="155"/>
      <c r="G23" s="149">
        <f>F23*(0.15+0.85*($L$7/$L$6))</f>
        <v>0</v>
      </c>
      <c r="H23" s="152">
        <f>G23*1.2</f>
        <v>0</v>
      </c>
      <c r="I23" s="155"/>
      <c r="J23" s="149">
        <f t="shared" ref="J23:J37" si="0">I23*(0.15+0.85*($L$7/$L$6))</f>
        <v>0</v>
      </c>
      <c r="K23" s="152">
        <f>J23*1.2</f>
        <v>0</v>
      </c>
      <c r="L23" s="155"/>
      <c r="M23" s="149">
        <f t="shared" ref="M23:M37" si="1">L23*(0.15+0.85*($L$7/$L$6))</f>
        <v>0</v>
      </c>
      <c r="N23" s="152">
        <f>M23*1.2</f>
        <v>0</v>
      </c>
      <c r="O23" s="155"/>
      <c r="P23" s="149">
        <f t="shared" ref="P23:P37" si="2">O23*(0.15+0.85*($L$7/$L$6))</f>
        <v>0</v>
      </c>
      <c r="Q23" s="152">
        <f>P23*1.2</f>
        <v>0</v>
      </c>
      <c r="R23" s="155"/>
      <c r="S23" s="149">
        <f t="shared" ref="S23:S37" si="3">R23*(0.15+0.85*($L$7/$L$6))</f>
        <v>0</v>
      </c>
      <c r="T23" s="152">
        <f>S23*1.2</f>
        <v>0</v>
      </c>
      <c r="U23" s="155"/>
      <c r="V23" s="149">
        <f t="shared" ref="V23:V37" si="4">U23*(0.15+0.85*($L$7/$L$6))</f>
        <v>0</v>
      </c>
      <c r="W23" s="152">
        <f>V23*1.2</f>
        <v>0</v>
      </c>
      <c r="X23" s="155"/>
      <c r="Y23" s="149">
        <f t="shared" ref="Y23:Y37" si="5">X23*(0.15+0.85*($L$7/$L$6))</f>
        <v>0</v>
      </c>
      <c r="Z23" s="152">
        <f>Y23*1.2</f>
        <v>0</v>
      </c>
    </row>
    <row r="24" spans="1:26" s="24" customFormat="1" ht="18" customHeight="1" x14ac:dyDescent="0.25">
      <c r="A24" s="91" t="s">
        <v>111</v>
      </c>
      <c r="B24" s="92">
        <v>6169</v>
      </c>
      <c r="C24" s="156"/>
      <c r="D24" s="150"/>
      <c r="E24" s="153"/>
      <c r="F24" s="156"/>
      <c r="G24" s="150"/>
      <c r="H24" s="153"/>
      <c r="I24" s="156"/>
      <c r="J24" s="150"/>
      <c r="K24" s="153"/>
      <c r="L24" s="156"/>
      <c r="M24" s="150"/>
      <c r="N24" s="153"/>
      <c r="O24" s="156"/>
      <c r="P24" s="150"/>
      <c r="Q24" s="153"/>
      <c r="R24" s="156"/>
      <c r="S24" s="150"/>
      <c r="T24" s="153"/>
      <c r="U24" s="156"/>
      <c r="V24" s="150"/>
      <c r="W24" s="153"/>
      <c r="X24" s="156"/>
      <c r="Y24" s="150"/>
      <c r="Z24" s="153"/>
    </row>
    <row r="25" spans="1:26" s="24" customFormat="1" ht="18" customHeight="1" thickBot="1" x14ac:dyDescent="0.3">
      <c r="A25" s="91" t="s">
        <v>112</v>
      </c>
      <c r="B25" s="92">
        <f>6693+566+540+630</f>
        <v>8429</v>
      </c>
      <c r="C25" s="156"/>
      <c r="D25" s="150"/>
      <c r="E25" s="153"/>
      <c r="F25" s="156"/>
      <c r="G25" s="150"/>
      <c r="H25" s="153"/>
      <c r="I25" s="156"/>
      <c r="J25" s="150"/>
      <c r="K25" s="153"/>
      <c r="L25" s="156"/>
      <c r="M25" s="150"/>
      <c r="N25" s="153"/>
      <c r="O25" s="156"/>
      <c r="P25" s="150"/>
      <c r="Q25" s="153"/>
      <c r="R25" s="156"/>
      <c r="S25" s="150"/>
      <c r="T25" s="153"/>
      <c r="U25" s="156"/>
      <c r="V25" s="150"/>
      <c r="W25" s="153"/>
      <c r="X25" s="156"/>
      <c r="Y25" s="150"/>
      <c r="Z25" s="153"/>
    </row>
    <row r="26" spans="1:26" s="24" customFormat="1" ht="18" customHeight="1" x14ac:dyDescent="0.25">
      <c r="A26" s="89" t="s">
        <v>65</v>
      </c>
      <c r="B26" s="90">
        <f>+B27+B28+B29+B30+B31</f>
        <v>11391</v>
      </c>
      <c r="C26" s="155"/>
      <c r="D26" s="149">
        <f>C26*(0.15+0.85*($L$7/$L$6))</f>
        <v>0</v>
      </c>
      <c r="E26" s="152">
        <f t="shared" ref="E26:E37" si="6">D26*1.2</f>
        <v>0</v>
      </c>
      <c r="F26" s="155"/>
      <c r="G26" s="149">
        <f>F26*(0.15+0.85*($L$7/$L$6))</f>
        <v>0</v>
      </c>
      <c r="H26" s="152">
        <f t="shared" ref="H26:H37" si="7">G26*1.2</f>
        <v>0</v>
      </c>
      <c r="I26" s="155"/>
      <c r="J26" s="149">
        <f t="shared" si="0"/>
        <v>0</v>
      </c>
      <c r="K26" s="152">
        <f t="shared" ref="K26:K32" si="8">J26*1.2</f>
        <v>0</v>
      </c>
      <c r="L26" s="155"/>
      <c r="M26" s="149">
        <f t="shared" si="1"/>
        <v>0</v>
      </c>
      <c r="N26" s="152">
        <f t="shared" ref="N26:N32" si="9">M26*1.2</f>
        <v>0</v>
      </c>
      <c r="O26" s="155"/>
      <c r="P26" s="149">
        <f t="shared" si="2"/>
        <v>0</v>
      </c>
      <c r="Q26" s="152">
        <f t="shared" ref="Q26:Q32" si="10">P26*1.2</f>
        <v>0</v>
      </c>
      <c r="R26" s="155"/>
      <c r="S26" s="149">
        <f t="shared" si="3"/>
        <v>0</v>
      </c>
      <c r="T26" s="152">
        <f t="shared" ref="T26:T32" si="11">S26*1.2</f>
        <v>0</v>
      </c>
      <c r="U26" s="155"/>
      <c r="V26" s="149">
        <f t="shared" si="4"/>
        <v>0</v>
      </c>
      <c r="W26" s="152">
        <f t="shared" ref="W26:W32" si="12">V26*1.2</f>
        <v>0</v>
      </c>
      <c r="X26" s="155"/>
      <c r="Y26" s="149">
        <f t="shared" si="5"/>
        <v>0</v>
      </c>
      <c r="Z26" s="152">
        <f t="shared" ref="Z26:Z32" si="13">Y26*1.2</f>
        <v>0</v>
      </c>
    </row>
    <row r="27" spans="1:26" s="24" customFormat="1" ht="18" customHeight="1" x14ac:dyDescent="0.25">
      <c r="A27" s="91" t="s">
        <v>86</v>
      </c>
      <c r="B27" s="92">
        <f>7101+762</f>
        <v>7863</v>
      </c>
      <c r="C27" s="156"/>
      <c r="D27" s="150"/>
      <c r="E27" s="153"/>
      <c r="F27" s="156"/>
      <c r="G27" s="150"/>
      <c r="H27" s="153"/>
      <c r="I27" s="156"/>
      <c r="J27" s="150"/>
      <c r="K27" s="153"/>
      <c r="L27" s="156"/>
      <c r="M27" s="150"/>
      <c r="N27" s="153"/>
      <c r="O27" s="156"/>
      <c r="P27" s="150"/>
      <c r="Q27" s="153"/>
      <c r="R27" s="156"/>
      <c r="S27" s="150"/>
      <c r="T27" s="153"/>
      <c r="U27" s="156"/>
      <c r="V27" s="150"/>
      <c r="W27" s="153"/>
      <c r="X27" s="156"/>
      <c r="Y27" s="150"/>
      <c r="Z27" s="153"/>
    </row>
    <row r="28" spans="1:26" s="24" customFormat="1" ht="18" customHeight="1" x14ac:dyDescent="0.25">
      <c r="A28" s="91" t="s">
        <v>91</v>
      </c>
      <c r="B28" s="92">
        <v>1091</v>
      </c>
      <c r="C28" s="156"/>
      <c r="D28" s="150"/>
      <c r="E28" s="153"/>
      <c r="F28" s="156"/>
      <c r="G28" s="150"/>
      <c r="H28" s="153"/>
      <c r="I28" s="156"/>
      <c r="J28" s="150"/>
      <c r="K28" s="153"/>
      <c r="L28" s="156"/>
      <c r="M28" s="150"/>
      <c r="N28" s="153"/>
      <c r="O28" s="156"/>
      <c r="P28" s="150"/>
      <c r="Q28" s="153"/>
      <c r="R28" s="156"/>
      <c r="S28" s="150"/>
      <c r="T28" s="153"/>
      <c r="U28" s="156"/>
      <c r="V28" s="150"/>
      <c r="W28" s="153"/>
      <c r="X28" s="156"/>
      <c r="Y28" s="150"/>
      <c r="Z28" s="153"/>
    </row>
    <row r="29" spans="1:26" s="24" customFormat="1" ht="18" customHeight="1" x14ac:dyDescent="0.25">
      <c r="A29" s="91" t="s">
        <v>113</v>
      </c>
      <c r="B29" s="92">
        <v>1088</v>
      </c>
      <c r="C29" s="156"/>
      <c r="D29" s="150"/>
      <c r="E29" s="153"/>
      <c r="F29" s="156"/>
      <c r="G29" s="150"/>
      <c r="H29" s="153"/>
      <c r="I29" s="156"/>
      <c r="J29" s="150"/>
      <c r="K29" s="153"/>
      <c r="L29" s="156"/>
      <c r="M29" s="150"/>
      <c r="N29" s="153"/>
      <c r="O29" s="156"/>
      <c r="P29" s="150"/>
      <c r="Q29" s="153"/>
      <c r="R29" s="156"/>
      <c r="S29" s="150"/>
      <c r="T29" s="153"/>
      <c r="U29" s="156"/>
      <c r="V29" s="150"/>
      <c r="W29" s="153"/>
      <c r="X29" s="156"/>
      <c r="Y29" s="150"/>
      <c r="Z29" s="153"/>
    </row>
    <row r="30" spans="1:26" s="24" customFormat="1" ht="18" customHeight="1" x14ac:dyDescent="0.25">
      <c r="A30" s="91" t="s">
        <v>88</v>
      </c>
      <c r="B30" s="92">
        <v>172</v>
      </c>
      <c r="C30" s="156"/>
      <c r="D30" s="150"/>
      <c r="E30" s="153"/>
      <c r="F30" s="156"/>
      <c r="G30" s="150"/>
      <c r="H30" s="153"/>
      <c r="I30" s="156"/>
      <c r="J30" s="150"/>
      <c r="K30" s="153"/>
      <c r="L30" s="156"/>
      <c r="M30" s="150"/>
      <c r="N30" s="153"/>
      <c r="O30" s="156"/>
      <c r="P30" s="150"/>
      <c r="Q30" s="153"/>
      <c r="R30" s="156"/>
      <c r="S30" s="150"/>
      <c r="T30" s="153"/>
      <c r="U30" s="156"/>
      <c r="V30" s="150"/>
      <c r="W30" s="153"/>
      <c r="X30" s="156"/>
      <c r="Y30" s="150"/>
      <c r="Z30" s="153"/>
    </row>
    <row r="31" spans="1:26" s="24" customFormat="1" ht="18" customHeight="1" thickBot="1" x14ac:dyDescent="0.3">
      <c r="A31" s="93" t="s">
        <v>89</v>
      </c>
      <c r="B31" s="94">
        <v>1177</v>
      </c>
      <c r="C31" s="157"/>
      <c r="D31" s="151"/>
      <c r="E31" s="154"/>
      <c r="F31" s="157"/>
      <c r="G31" s="151"/>
      <c r="H31" s="154"/>
      <c r="I31" s="157"/>
      <c r="J31" s="151"/>
      <c r="K31" s="154"/>
      <c r="L31" s="157"/>
      <c r="M31" s="151"/>
      <c r="N31" s="154"/>
      <c r="O31" s="157"/>
      <c r="P31" s="151"/>
      <c r="Q31" s="154"/>
      <c r="R31" s="157"/>
      <c r="S31" s="151"/>
      <c r="T31" s="154"/>
      <c r="U31" s="157"/>
      <c r="V31" s="151"/>
      <c r="W31" s="154"/>
      <c r="X31" s="157"/>
      <c r="Y31" s="151"/>
      <c r="Z31" s="154"/>
    </row>
    <row r="32" spans="1:26" s="24" customFormat="1" ht="18" customHeight="1" x14ac:dyDescent="0.25">
      <c r="A32" s="89" t="s">
        <v>66</v>
      </c>
      <c r="B32" s="90">
        <f>+B33</f>
        <v>1026</v>
      </c>
      <c r="C32" s="155"/>
      <c r="D32" s="149">
        <f>C32*(0.15+0.85*($L$7/$L$6))</f>
        <v>0</v>
      </c>
      <c r="E32" s="152">
        <f t="shared" si="6"/>
        <v>0</v>
      </c>
      <c r="F32" s="155"/>
      <c r="G32" s="149">
        <f>F32*(0.15+0.85*($L$7/$L$6))</f>
        <v>0</v>
      </c>
      <c r="H32" s="152">
        <f t="shared" si="7"/>
        <v>0</v>
      </c>
      <c r="I32" s="155"/>
      <c r="J32" s="149">
        <f t="shared" si="0"/>
        <v>0</v>
      </c>
      <c r="K32" s="152">
        <f t="shared" si="8"/>
        <v>0</v>
      </c>
      <c r="L32" s="155"/>
      <c r="M32" s="149">
        <f t="shared" si="1"/>
        <v>0</v>
      </c>
      <c r="N32" s="152">
        <f t="shared" si="9"/>
        <v>0</v>
      </c>
      <c r="O32" s="155"/>
      <c r="P32" s="149">
        <f t="shared" si="2"/>
        <v>0</v>
      </c>
      <c r="Q32" s="152">
        <f t="shared" si="10"/>
        <v>0</v>
      </c>
      <c r="R32" s="155"/>
      <c r="S32" s="149">
        <f t="shared" si="3"/>
        <v>0</v>
      </c>
      <c r="T32" s="152">
        <f t="shared" si="11"/>
        <v>0</v>
      </c>
      <c r="U32" s="155"/>
      <c r="V32" s="149">
        <f t="shared" si="4"/>
        <v>0</v>
      </c>
      <c r="W32" s="152">
        <f t="shared" si="12"/>
        <v>0</v>
      </c>
      <c r="X32" s="155"/>
      <c r="Y32" s="149">
        <f t="shared" si="5"/>
        <v>0</v>
      </c>
      <c r="Z32" s="152">
        <f t="shared" si="13"/>
        <v>0</v>
      </c>
    </row>
    <row r="33" spans="1:26" s="24" customFormat="1" ht="18" customHeight="1" thickBot="1" x14ac:dyDescent="0.3">
      <c r="A33" s="93" t="s">
        <v>85</v>
      </c>
      <c r="B33" s="94">
        <v>1026</v>
      </c>
      <c r="C33" s="156"/>
      <c r="D33" s="150"/>
      <c r="E33" s="153"/>
      <c r="F33" s="160"/>
      <c r="G33" s="158"/>
      <c r="H33" s="159"/>
      <c r="I33" s="160"/>
      <c r="J33" s="158"/>
      <c r="K33" s="159"/>
      <c r="L33" s="160"/>
      <c r="M33" s="158"/>
      <c r="N33" s="159"/>
      <c r="O33" s="160"/>
      <c r="P33" s="158"/>
      <c r="Q33" s="159"/>
      <c r="R33" s="160"/>
      <c r="S33" s="158"/>
      <c r="T33" s="159"/>
      <c r="U33" s="160"/>
      <c r="V33" s="158"/>
      <c r="W33" s="159"/>
      <c r="X33" s="160"/>
      <c r="Y33" s="158"/>
      <c r="Z33" s="159"/>
    </row>
    <row r="34" spans="1:26" s="24" customFormat="1" ht="18" customHeight="1" x14ac:dyDescent="0.25">
      <c r="A34" s="89" t="s">
        <v>67</v>
      </c>
      <c r="B34" s="90">
        <f>+B35+B36</f>
        <v>783</v>
      </c>
      <c r="C34" s="155"/>
      <c r="D34" s="149">
        <f>C34*(0.15+0.85*($L$7/$L$6))</f>
        <v>0</v>
      </c>
      <c r="E34" s="152">
        <f>D34*1.2</f>
        <v>0</v>
      </c>
      <c r="F34" s="155"/>
      <c r="G34" s="149">
        <f>F34*(0.15+0.85*($L$7/$L$6))</f>
        <v>0</v>
      </c>
      <c r="H34" s="152">
        <f>G34*1.2</f>
        <v>0</v>
      </c>
      <c r="I34" s="155"/>
      <c r="J34" s="149">
        <f>I34*(0.15+0.85*($L$7/$L$6))</f>
        <v>0</v>
      </c>
      <c r="K34" s="152">
        <f>J34*1.2</f>
        <v>0</v>
      </c>
      <c r="L34" s="155"/>
      <c r="M34" s="149">
        <f>L34*(0.15+0.85*($L$7/$L$6))</f>
        <v>0</v>
      </c>
      <c r="N34" s="152">
        <f>M34*1.2</f>
        <v>0</v>
      </c>
      <c r="O34" s="155"/>
      <c r="P34" s="149">
        <f>O34*(0.15+0.85*($L$7/$L$6))</f>
        <v>0</v>
      </c>
      <c r="Q34" s="152">
        <f>P34*1.2</f>
        <v>0</v>
      </c>
      <c r="R34" s="155"/>
      <c r="S34" s="149">
        <f>R34*(0.15+0.85*($L$7/$L$6))</f>
        <v>0</v>
      </c>
      <c r="T34" s="152">
        <f>S34*1.2</f>
        <v>0</v>
      </c>
      <c r="U34" s="155"/>
      <c r="V34" s="149">
        <f>U34*(0.15+0.85*($L$7/$L$6))</f>
        <v>0</v>
      </c>
      <c r="W34" s="152">
        <f>V34*1.2</f>
        <v>0</v>
      </c>
      <c r="X34" s="155"/>
      <c r="Y34" s="149">
        <f>X34*(0.15+0.85*($L$7/$L$6))</f>
        <v>0</v>
      </c>
      <c r="Z34" s="152">
        <f>Y34*1.2</f>
        <v>0</v>
      </c>
    </row>
    <row r="35" spans="1:26" s="24" customFormat="1" ht="18" customHeight="1" x14ac:dyDescent="0.25">
      <c r="A35" s="91" t="s">
        <v>83</v>
      </c>
      <c r="B35" s="92">
        <v>524</v>
      </c>
      <c r="C35" s="156"/>
      <c r="D35" s="150"/>
      <c r="E35" s="153"/>
      <c r="F35" s="156"/>
      <c r="G35" s="150"/>
      <c r="H35" s="153"/>
      <c r="I35" s="156"/>
      <c r="J35" s="150"/>
      <c r="K35" s="153"/>
      <c r="L35" s="156"/>
      <c r="M35" s="150"/>
      <c r="N35" s="153"/>
      <c r="O35" s="156"/>
      <c r="P35" s="150"/>
      <c r="Q35" s="153"/>
      <c r="R35" s="156"/>
      <c r="S35" s="150"/>
      <c r="T35" s="153"/>
      <c r="U35" s="156"/>
      <c r="V35" s="150"/>
      <c r="W35" s="153"/>
      <c r="X35" s="156"/>
      <c r="Y35" s="150"/>
      <c r="Z35" s="153"/>
    </row>
    <row r="36" spans="1:26" s="24" customFormat="1" ht="18" customHeight="1" thickBot="1" x14ac:dyDescent="0.3">
      <c r="A36" s="91" t="s">
        <v>84</v>
      </c>
      <c r="B36" s="92">
        <v>259</v>
      </c>
      <c r="C36" s="156"/>
      <c r="D36" s="150"/>
      <c r="E36" s="153"/>
      <c r="F36" s="156"/>
      <c r="G36" s="150"/>
      <c r="H36" s="153"/>
      <c r="I36" s="156"/>
      <c r="J36" s="150"/>
      <c r="K36" s="153"/>
      <c r="L36" s="156"/>
      <c r="M36" s="150"/>
      <c r="N36" s="153"/>
      <c r="O36" s="156"/>
      <c r="P36" s="150"/>
      <c r="Q36" s="153"/>
      <c r="R36" s="156"/>
      <c r="S36" s="150"/>
      <c r="T36" s="153"/>
      <c r="U36" s="156"/>
      <c r="V36" s="150"/>
      <c r="W36" s="153"/>
      <c r="X36" s="156"/>
      <c r="Y36" s="150"/>
      <c r="Z36" s="153"/>
    </row>
    <row r="37" spans="1:26" s="24" customFormat="1" ht="18" customHeight="1" x14ac:dyDescent="0.25">
      <c r="A37" s="89" t="s">
        <v>68</v>
      </c>
      <c r="B37" s="90">
        <f>+B38+B39+B40</f>
        <v>833</v>
      </c>
      <c r="C37" s="155"/>
      <c r="D37" s="149">
        <f>C37*(0.15+0.85*($L$7/$L$6))</f>
        <v>0</v>
      </c>
      <c r="E37" s="152">
        <f t="shared" si="6"/>
        <v>0</v>
      </c>
      <c r="F37" s="155"/>
      <c r="G37" s="149">
        <f>F37*(0.15+0.85*($L$7/$L$6))</f>
        <v>0</v>
      </c>
      <c r="H37" s="152">
        <f t="shared" si="7"/>
        <v>0</v>
      </c>
      <c r="I37" s="155"/>
      <c r="J37" s="149">
        <f t="shared" si="0"/>
        <v>0</v>
      </c>
      <c r="K37" s="152">
        <f t="shared" ref="K37" si="14">J37*1.2</f>
        <v>0</v>
      </c>
      <c r="L37" s="155"/>
      <c r="M37" s="149">
        <f t="shared" si="1"/>
        <v>0</v>
      </c>
      <c r="N37" s="152">
        <f t="shared" ref="N37" si="15">M37*1.2</f>
        <v>0</v>
      </c>
      <c r="O37" s="155"/>
      <c r="P37" s="149">
        <f t="shared" si="2"/>
        <v>0</v>
      </c>
      <c r="Q37" s="152">
        <f t="shared" ref="Q37" si="16">P37*1.2</f>
        <v>0</v>
      </c>
      <c r="R37" s="155"/>
      <c r="S37" s="149">
        <f t="shared" si="3"/>
        <v>0</v>
      </c>
      <c r="T37" s="152">
        <f t="shared" ref="T37" si="17">S37*1.2</f>
        <v>0</v>
      </c>
      <c r="U37" s="155"/>
      <c r="V37" s="149">
        <f t="shared" si="4"/>
        <v>0</v>
      </c>
      <c r="W37" s="152">
        <f t="shared" ref="W37" si="18">V37*1.2</f>
        <v>0</v>
      </c>
      <c r="X37" s="155"/>
      <c r="Y37" s="149">
        <f t="shared" si="5"/>
        <v>0</v>
      </c>
      <c r="Z37" s="152">
        <f t="shared" ref="Z37" si="19">Y37*1.2</f>
        <v>0</v>
      </c>
    </row>
    <row r="38" spans="1:26" s="24" customFormat="1" ht="18" customHeight="1" x14ac:dyDescent="0.25">
      <c r="A38" s="91" t="s">
        <v>92</v>
      </c>
      <c r="B38" s="92">
        <v>371</v>
      </c>
      <c r="C38" s="156"/>
      <c r="D38" s="150"/>
      <c r="E38" s="153"/>
      <c r="F38" s="156"/>
      <c r="G38" s="150"/>
      <c r="H38" s="153"/>
      <c r="I38" s="156"/>
      <c r="J38" s="150"/>
      <c r="K38" s="153"/>
      <c r="L38" s="156"/>
      <c r="M38" s="150"/>
      <c r="N38" s="153"/>
      <c r="O38" s="156"/>
      <c r="P38" s="150"/>
      <c r="Q38" s="153"/>
      <c r="R38" s="156"/>
      <c r="S38" s="150"/>
      <c r="T38" s="153"/>
      <c r="U38" s="156"/>
      <c r="V38" s="150"/>
      <c r="W38" s="153"/>
      <c r="X38" s="156"/>
      <c r="Y38" s="150"/>
      <c r="Z38" s="153"/>
    </row>
    <row r="39" spans="1:26" s="24" customFormat="1" ht="18" customHeight="1" x14ac:dyDescent="0.25">
      <c r="A39" s="91" t="s">
        <v>93</v>
      </c>
      <c r="B39" s="92">
        <v>244</v>
      </c>
      <c r="C39" s="156"/>
      <c r="D39" s="150"/>
      <c r="E39" s="153"/>
      <c r="F39" s="156"/>
      <c r="G39" s="150"/>
      <c r="H39" s="153"/>
      <c r="I39" s="156"/>
      <c r="J39" s="150"/>
      <c r="K39" s="153"/>
      <c r="L39" s="156"/>
      <c r="M39" s="150"/>
      <c r="N39" s="153"/>
      <c r="O39" s="156"/>
      <c r="P39" s="150"/>
      <c r="Q39" s="153"/>
      <c r="R39" s="156"/>
      <c r="S39" s="150"/>
      <c r="T39" s="153"/>
      <c r="U39" s="156"/>
      <c r="V39" s="150"/>
      <c r="W39" s="153"/>
      <c r="X39" s="156"/>
      <c r="Y39" s="150"/>
      <c r="Z39" s="153"/>
    </row>
    <row r="40" spans="1:26" s="24" customFormat="1" ht="18" customHeight="1" thickBot="1" x14ac:dyDescent="0.3">
      <c r="A40" s="93" t="s">
        <v>94</v>
      </c>
      <c r="B40" s="94">
        <v>218</v>
      </c>
      <c r="C40" s="157"/>
      <c r="D40" s="151"/>
      <c r="E40" s="154"/>
      <c r="F40" s="157"/>
      <c r="G40" s="151"/>
      <c r="H40" s="154"/>
      <c r="I40" s="157"/>
      <c r="J40" s="151"/>
      <c r="K40" s="154"/>
      <c r="L40" s="157"/>
      <c r="M40" s="151"/>
      <c r="N40" s="154"/>
      <c r="O40" s="157"/>
      <c r="P40" s="151"/>
      <c r="Q40" s="154"/>
      <c r="R40" s="157"/>
      <c r="S40" s="151"/>
      <c r="T40" s="154"/>
      <c r="U40" s="157"/>
      <c r="V40" s="151"/>
      <c r="W40" s="154"/>
      <c r="X40" s="157"/>
      <c r="Y40" s="151"/>
      <c r="Z40" s="154"/>
    </row>
    <row r="43" spans="1:26" x14ac:dyDescent="0.25">
      <c r="A43" s="145"/>
      <c r="B43" s="145"/>
      <c r="C43" s="145"/>
      <c r="D43" s="145"/>
      <c r="E43" s="145"/>
      <c r="F43" s="145"/>
      <c r="G43" s="145"/>
      <c r="H43" s="147"/>
      <c r="I43" s="147"/>
      <c r="J43" s="147"/>
      <c r="K43" s="147"/>
    </row>
  </sheetData>
  <mergeCells count="152">
    <mergeCell ref="C16:H16"/>
    <mergeCell ref="I16:N16"/>
    <mergeCell ref="O16:T16"/>
    <mergeCell ref="U16:Z16"/>
    <mergeCell ref="A13:Z13"/>
    <mergeCell ref="A11:Z11"/>
    <mergeCell ref="A1:Z1"/>
    <mergeCell ref="A3:Z3"/>
    <mergeCell ref="H18:H22"/>
    <mergeCell ref="I18:I22"/>
    <mergeCell ref="J18:J22"/>
    <mergeCell ref="K18:K22"/>
    <mergeCell ref="L18:L22"/>
    <mergeCell ref="C18:C22"/>
    <mergeCell ref="D18:D22"/>
    <mergeCell ref="E18:E22"/>
    <mergeCell ref="F18:F22"/>
    <mergeCell ref="G18:G22"/>
    <mergeCell ref="Z18:Z22"/>
    <mergeCell ref="R18:R22"/>
    <mergeCell ref="S18:S22"/>
    <mergeCell ref="T18:T22"/>
    <mergeCell ref="U18:U22"/>
    <mergeCell ref="M18:M22"/>
    <mergeCell ref="W18:W22"/>
    <mergeCell ref="X18:X22"/>
    <mergeCell ref="Y18:Y22"/>
    <mergeCell ref="I23:I25"/>
    <mergeCell ref="J23:J25"/>
    <mergeCell ref="K23:K25"/>
    <mergeCell ref="L23:L25"/>
    <mergeCell ref="M23:M25"/>
    <mergeCell ref="N23:N25"/>
    <mergeCell ref="R23:R25"/>
    <mergeCell ref="S23:S25"/>
    <mergeCell ref="T23:T25"/>
    <mergeCell ref="N18:N22"/>
    <mergeCell ref="O18:O22"/>
    <mergeCell ref="P18:P22"/>
    <mergeCell ref="Q18:Q22"/>
    <mergeCell ref="U23:U25"/>
    <mergeCell ref="V23:V25"/>
    <mergeCell ref="O23:O25"/>
    <mergeCell ref="P23:P25"/>
    <mergeCell ref="Q23:Q25"/>
    <mergeCell ref="V18:V22"/>
    <mergeCell ref="Z23:Z25"/>
    <mergeCell ref="L26:L31"/>
    <mergeCell ref="M26:M31"/>
    <mergeCell ref="N26:N31"/>
    <mergeCell ref="C23:C25"/>
    <mergeCell ref="D23:D25"/>
    <mergeCell ref="E23:E25"/>
    <mergeCell ref="F23:F25"/>
    <mergeCell ref="G23:G25"/>
    <mergeCell ref="H23:H25"/>
    <mergeCell ref="C26:C31"/>
    <mergeCell ref="D26:D31"/>
    <mergeCell ref="E26:E31"/>
    <mergeCell ref="F26:F31"/>
    <mergeCell ref="G26:G31"/>
    <mergeCell ref="H26:H31"/>
    <mergeCell ref="I26:I31"/>
    <mergeCell ref="J26:J31"/>
    <mergeCell ref="K26:K31"/>
    <mergeCell ref="X26:X31"/>
    <mergeCell ref="O26:O31"/>
    <mergeCell ref="P26:P31"/>
    <mergeCell ref="Q26:Q31"/>
    <mergeCell ref="R26:R31"/>
    <mergeCell ref="S26:S31"/>
    <mergeCell ref="W23:W25"/>
    <mergeCell ref="X23:X25"/>
    <mergeCell ref="Y23:Y25"/>
    <mergeCell ref="G34:G36"/>
    <mergeCell ref="S32:S33"/>
    <mergeCell ref="T32:T33"/>
    <mergeCell ref="U32:U33"/>
    <mergeCell ref="Y26:Y31"/>
    <mergeCell ref="Z26:Z31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T26:T31"/>
    <mergeCell ref="U26:U31"/>
    <mergeCell ref="V26:V31"/>
    <mergeCell ref="W26:W31"/>
    <mergeCell ref="S34:S36"/>
    <mergeCell ref="T34:T36"/>
    <mergeCell ref="U34:U36"/>
    <mergeCell ref="V34:V36"/>
    <mergeCell ref="M34:M36"/>
    <mergeCell ref="N34:N36"/>
    <mergeCell ref="O34:O36"/>
    <mergeCell ref="P34:P36"/>
    <mergeCell ref="Q34:Q36"/>
    <mergeCell ref="Q32:Q33"/>
    <mergeCell ref="R32:R33"/>
    <mergeCell ref="C37:C40"/>
    <mergeCell ref="D37:D40"/>
    <mergeCell ref="E37:E40"/>
    <mergeCell ref="F37:F40"/>
    <mergeCell ref="G37:G40"/>
    <mergeCell ref="H37:H40"/>
    <mergeCell ref="I37:I40"/>
    <mergeCell ref="J37:J40"/>
    <mergeCell ref="K37:K40"/>
    <mergeCell ref="L37:L40"/>
    <mergeCell ref="M37:M40"/>
    <mergeCell ref="N37:N40"/>
    <mergeCell ref="R34:R36"/>
    <mergeCell ref="H34:H36"/>
    <mergeCell ref="I34:I36"/>
    <mergeCell ref="J34:J36"/>
    <mergeCell ref="K34:K36"/>
    <mergeCell ref="L34:L36"/>
    <mergeCell ref="C34:C36"/>
    <mergeCell ref="D34:D36"/>
    <mergeCell ref="E34:E36"/>
    <mergeCell ref="F34:F36"/>
    <mergeCell ref="W34:W36"/>
    <mergeCell ref="X34:X36"/>
    <mergeCell ref="Y34:Y36"/>
    <mergeCell ref="Z34:Z36"/>
    <mergeCell ref="V32:V33"/>
    <mergeCell ref="W32:W33"/>
    <mergeCell ref="X32:X33"/>
    <mergeCell ref="Y32:Y33"/>
    <mergeCell ref="Z32:Z33"/>
    <mergeCell ref="Y37:Y40"/>
    <mergeCell ref="Z37:Z40"/>
    <mergeCell ref="T37:T40"/>
    <mergeCell ref="U37:U40"/>
    <mergeCell ref="V37:V40"/>
    <mergeCell ref="W37:W40"/>
    <mergeCell ref="X37:X40"/>
    <mergeCell ref="O37:O40"/>
    <mergeCell ref="P37:P40"/>
    <mergeCell ref="Q37:Q40"/>
    <mergeCell ref="R37:R40"/>
    <mergeCell ref="S37:S40"/>
  </mergeCells>
  <hyperlinks>
    <hyperlink ref="C8" r:id="rId1" display="https://index-proprete.fr/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0" workbookViewId="0">
      <selection activeCell="D17" sqref="D17"/>
    </sheetView>
  </sheetViews>
  <sheetFormatPr baseColWidth="10" defaultRowHeight="15" x14ac:dyDescent="0.25"/>
  <cols>
    <col min="1" max="1" width="27.85546875" style="24" customWidth="1"/>
    <col min="2" max="2" width="20.140625" style="24" customWidth="1"/>
    <col min="3" max="5" width="16" style="24" customWidth="1"/>
    <col min="6" max="6" width="11.42578125" style="24"/>
    <col min="7" max="7" width="27.85546875" style="24" customWidth="1"/>
    <col min="8" max="8" width="20.28515625" style="24" customWidth="1"/>
    <col min="9" max="11" width="16" style="24" customWidth="1"/>
    <col min="12" max="16384" width="11.42578125" style="24"/>
  </cols>
  <sheetData>
    <row r="1" spans="1:11" ht="48" customHeight="1" thickBot="1" x14ac:dyDescent="0.3">
      <c r="A1" s="170" t="s">
        <v>2</v>
      </c>
      <c r="B1" s="171"/>
      <c r="C1" s="171"/>
      <c r="D1" s="171"/>
      <c r="E1" s="171"/>
      <c r="F1" s="171"/>
      <c r="G1" s="171"/>
      <c r="H1" s="171"/>
      <c r="I1" s="171"/>
      <c r="J1" s="171"/>
      <c r="K1" s="172"/>
    </row>
    <row r="2" spans="1:11" ht="15.75" thickBot="1" x14ac:dyDescent="0.3"/>
    <row r="3" spans="1:11" ht="29.25" customHeight="1" thickBot="1" x14ac:dyDescent="0.3">
      <c r="A3" s="173" t="s">
        <v>3</v>
      </c>
      <c r="B3" s="174"/>
      <c r="C3" s="174"/>
      <c r="D3" s="174"/>
      <c r="E3" s="174"/>
      <c r="F3" s="174"/>
      <c r="G3" s="174"/>
      <c r="H3" s="174"/>
      <c r="I3" s="174"/>
      <c r="J3" s="174"/>
      <c r="K3" s="175"/>
    </row>
    <row r="4" spans="1:11" ht="15.75" thickBot="1" x14ac:dyDescent="0.3"/>
    <row r="5" spans="1:11" ht="21" customHeight="1" thickBot="1" x14ac:dyDescent="0.3">
      <c r="A5" s="167" t="s">
        <v>4</v>
      </c>
      <c r="B5" s="168"/>
      <c r="C5" s="168"/>
      <c r="D5" s="168"/>
      <c r="E5" s="168"/>
      <c r="F5" s="168"/>
      <c r="G5" s="168"/>
      <c r="H5" s="168"/>
      <c r="I5" s="168"/>
      <c r="J5" s="168"/>
      <c r="K5" s="169"/>
    </row>
    <row r="6" spans="1:11" ht="15.75" thickBot="1" x14ac:dyDescent="0.3"/>
    <row r="7" spans="1:11" ht="50.25" customHeight="1" thickBot="1" x14ac:dyDescent="0.3">
      <c r="A7" s="164" t="s">
        <v>70</v>
      </c>
      <c r="B7" s="165"/>
      <c r="C7" s="165"/>
      <c r="D7" s="165"/>
      <c r="E7" s="165"/>
      <c r="F7" s="165"/>
      <c r="G7" s="165"/>
      <c r="H7" s="165"/>
      <c r="I7" s="165"/>
      <c r="J7" s="165"/>
      <c r="K7" s="166"/>
    </row>
    <row r="9" spans="1:11" ht="15.75" thickBot="1" x14ac:dyDescent="0.3"/>
    <row r="10" spans="1:11" ht="15.75" thickBot="1" x14ac:dyDescent="0.3">
      <c r="A10" s="176" t="s">
        <v>5</v>
      </c>
      <c r="B10" s="177"/>
      <c r="C10" s="177"/>
      <c r="D10" s="177"/>
      <c r="E10" s="178"/>
      <c r="G10" s="176" t="s">
        <v>12</v>
      </c>
      <c r="H10" s="177"/>
      <c r="I10" s="177"/>
      <c r="J10" s="177"/>
      <c r="K10" s="178"/>
    </row>
    <row r="11" spans="1:11" ht="15.75" thickBot="1" x14ac:dyDescent="0.3">
      <c r="A11" s="41"/>
      <c r="B11" s="41"/>
      <c r="C11" s="41"/>
      <c r="D11" s="41"/>
      <c r="E11" s="41"/>
      <c r="G11" s="41"/>
      <c r="H11" s="41"/>
      <c r="I11" s="41"/>
      <c r="J11" s="41"/>
      <c r="K11" s="41"/>
    </row>
    <row r="12" spans="1:11" ht="45.75" thickBot="1" x14ac:dyDescent="0.3">
      <c r="A12" s="46"/>
      <c r="B12" s="46"/>
      <c r="C12" s="82" t="s">
        <v>50</v>
      </c>
      <c r="D12" s="83" t="s">
        <v>14</v>
      </c>
      <c r="E12" s="44" t="s">
        <v>15</v>
      </c>
      <c r="G12" s="46"/>
      <c r="H12" s="46"/>
      <c r="I12" s="82" t="s">
        <v>50</v>
      </c>
      <c r="J12" s="83" t="s">
        <v>14</v>
      </c>
      <c r="K12" s="44" t="s">
        <v>15</v>
      </c>
    </row>
    <row r="13" spans="1:11" ht="19.5" customHeight="1" x14ac:dyDescent="0.25">
      <c r="A13" s="179" t="s">
        <v>6</v>
      </c>
      <c r="B13" s="47" t="s">
        <v>7</v>
      </c>
      <c r="C13" s="18"/>
      <c r="D13" s="28">
        <f>C13*(0.15+0.85*('COMPOSANTE 1 '!$L$7/'COMPOSANTE 1 '!$L$6))</f>
        <v>0</v>
      </c>
      <c r="E13" s="29">
        <f t="shared" ref="E13:E22" si="0">D13*1.2</f>
        <v>0</v>
      </c>
      <c r="G13" s="179" t="s">
        <v>6</v>
      </c>
      <c r="H13" s="47" t="s">
        <v>7</v>
      </c>
      <c r="I13" s="18"/>
      <c r="J13" s="28">
        <f>I13*(0.15+0.85*('COMPOSANTE 1 '!$L$7/'COMPOSANTE 1 '!$L$6))</f>
        <v>0</v>
      </c>
      <c r="K13" s="29">
        <f t="shared" ref="K13:K21" si="1">J13*1.2</f>
        <v>0</v>
      </c>
    </row>
    <row r="14" spans="1:11" ht="19.5" customHeight="1" x14ac:dyDescent="0.25">
      <c r="A14" s="180"/>
      <c r="B14" s="48" t="s">
        <v>8</v>
      </c>
      <c r="C14" s="19"/>
      <c r="D14" s="30">
        <f>C14*(0.15+0.85*('COMPOSANTE 1 '!$L$7/'COMPOSANTE 1 '!$L$6))</f>
        <v>0</v>
      </c>
      <c r="E14" s="31">
        <f t="shared" si="0"/>
        <v>0</v>
      </c>
      <c r="G14" s="180"/>
      <c r="H14" s="48" t="s">
        <v>8</v>
      </c>
      <c r="I14" s="19"/>
      <c r="J14" s="30">
        <f>I14*(0.15+0.85*('COMPOSANTE 1 '!$L$7/'COMPOSANTE 1 '!$L$6))</f>
        <v>0</v>
      </c>
      <c r="K14" s="31">
        <f t="shared" si="1"/>
        <v>0</v>
      </c>
    </row>
    <row r="15" spans="1:11" ht="19.5" customHeight="1" thickBot="1" x14ac:dyDescent="0.3">
      <c r="A15" s="181"/>
      <c r="B15" s="131" t="s">
        <v>9</v>
      </c>
      <c r="C15" s="27"/>
      <c r="D15" s="32">
        <f>C15*(0.15+0.85*('COMPOSANTE 1 '!$L$7/'COMPOSANTE 1 '!$L$6))</f>
        <v>0</v>
      </c>
      <c r="E15" s="33">
        <f t="shared" si="0"/>
        <v>0</v>
      </c>
      <c r="G15" s="181"/>
      <c r="H15" s="49" t="s">
        <v>9</v>
      </c>
      <c r="I15" s="27"/>
      <c r="J15" s="32">
        <f>I15*(0.15+0.85*('COMPOSANTE 1 '!$L$7/'COMPOSANTE 1 '!$L$6))</f>
        <v>0</v>
      </c>
      <c r="K15" s="33">
        <f t="shared" si="1"/>
        <v>0</v>
      </c>
    </row>
    <row r="16" spans="1:11" ht="19.5" customHeight="1" x14ac:dyDescent="0.25">
      <c r="A16" s="182" t="s">
        <v>10</v>
      </c>
      <c r="B16" s="132" t="s">
        <v>107</v>
      </c>
      <c r="C16" s="18"/>
      <c r="D16" s="28">
        <f>C16*(0.15+0.85*('COMPOSANTE 1 '!$L$7/'COMPOSANTE 1 '!$L$6))</f>
        <v>0</v>
      </c>
      <c r="E16" s="29">
        <f t="shared" ref="E16" si="2">D16*1.2</f>
        <v>0</v>
      </c>
      <c r="G16" s="179" t="s">
        <v>10</v>
      </c>
      <c r="H16" s="47" t="s">
        <v>7</v>
      </c>
      <c r="I16" s="18"/>
      <c r="J16" s="28">
        <f>I16*(0.15+0.85*('COMPOSANTE 1 '!$L$7/'COMPOSANTE 1 '!$L$6))</f>
        <v>0</v>
      </c>
      <c r="K16" s="29">
        <f t="shared" si="1"/>
        <v>0</v>
      </c>
    </row>
    <row r="17" spans="1:11" ht="19.5" customHeight="1" x14ac:dyDescent="0.25">
      <c r="A17" s="183"/>
      <c r="B17" s="133" t="s">
        <v>108</v>
      </c>
      <c r="C17" s="19"/>
      <c r="D17" s="30">
        <f>C17*(0.15+0.85*('COMPOSANTE 1 '!$L$7/'COMPOSANTE 1 '!$L$6))</f>
        <v>0</v>
      </c>
      <c r="E17" s="31">
        <f t="shared" si="0"/>
        <v>0</v>
      </c>
      <c r="G17" s="180"/>
      <c r="H17" s="48" t="s">
        <v>8</v>
      </c>
      <c r="I17" s="19"/>
      <c r="J17" s="30">
        <f>I17*(0.15+0.85*('COMPOSANTE 1 '!$L$7/'COMPOSANTE 1 '!$L$6))</f>
        <v>0</v>
      </c>
      <c r="K17" s="31">
        <f t="shared" si="1"/>
        <v>0</v>
      </c>
    </row>
    <row r="18" spans="1:11" ht="19.5" customHeight="1" thickBot="1" x14ac:dyDescent="0.3">
      <c r="A18" s="183"/>
      <c r="B18" s="133" t="s">
        <v>8</v>
      </c>
      <c r="C18" s="19"/>
      <c r="D18" s="30">
        <f>C18*(0.15+0.85*('COMPOSANTE 1 '!$L$7/'COMPOSANTE 1 '!$L$6))</f>
        <v>0</v>
      </c>
      <c r="E18" s="31">
        <f t="shared" si="0"/>
        <v>0</v>
      </c>
      <c r="G18" s="181"/>
      <c r="H18" s="49" t="s">
        <v>9</v>
      </c>
      <c r="I18" s="20"/>
      <c r="J18" s="34">
        <f>I18*(0.15+0.85*('COMPOSANTE 1 '!$L$7/'COMPOSANTE 1 '!$L$6))</f>
        <v>0</v>
      </c>
      <c r="K18" s="35">
        <f t="shared" si="1"/>
        <v>0</v>
      </c>
    </row>
    <row r="19" spans="1:11" ht="19.5" customHeight="1" thickBot="1" x14ac:dyDescent="0.3">
      <c r="A19" s="184"/>
      <c r="B19" s="134" t="s">
        <v>9</v>
      </c>
      <c r="C19" s="20"/>
      <c r="D19" s="34">
        <f>C19*(0.15+0.85*('COMPOSANTE 1 '!$L$7/'COMPOSANTE 1 '!$L$6))</f>
        <v>0</v>
      </c>
      <c r="E19" s="35">
        <f t="shared" si="0"/>
        <v>0</v>
      </c>
      <c r="G19" s="179" t="s">
        <v>11</v>
      </c>
      <c r="H19" s="50" t="s">
        <v>7</v>
      </c>
      <c r="I19" s="21"/>
      <c r="J19" s="36">
        <f>I19*(0.15+0.85*('COMPOSANTE 1 '!$L$7/'COMPOSANTE 1 '!$L$6))</f>
        <v>0</v>
      </c>
      <c r="K19" s="37">
        <f t="shared" si="1"/>
        <v>0</v>
      </c>
    </row>
    <row r="20" spans="1:11" ht="19.5" customHeight="1" x14ac:dyDescent="0.25">
      <c r="A20" s="180" t="s">
        <v>11</v>
      </c>
      <c r="B20" s="50" t="s">
        <v>7</v>
      </c>
      <c r="C20" s="21"/>
      <c r="D20" s="36">
        <f>C20*(0.15+0.85*('COMPOSANTE 1 '!$L$7/'COMPOSANTE 1 '!$L$6))</f>
        <v>0</v>
      </c>
      <c r="E20" s="37">
        <f t="shared" si="0"/>
        <v>0</v>
      </c>
      <c r="G20" s="180"/>
      <c r="H20" s="48" t="s">
        <v>8</v>
      </c>
      <c r="I20" s="19"/>
      <c r="J20" s="30">
        <f>I20*(0.15+0.85*('COMPOSANTE 1 '!$L$7/'COMPOSANTE 1 '!$L$6))</f>
        <v>0</v>
      </c>
      <c r="K20" s="31">
        <f t="shared" si="1"/>
        <v>0</v>
      </c>
    </row>
    <row r="21" spans="1:11" ht="19.5" customHeight="1" thickBot="1" x14ac:dyDescent="0.3">
      <c r="A21" s="180"/>
      <c r="B21" s="48" t="s">
        <v>8</v>
      </c>
      <c r="C21" s="19"/>
      <c r="D21" s="30">
        <f>C21*(0.15+0.85*('COMPOSANTE 1 '!$L$7/'COMPOSANTE 1 '!$L$6))</f>
        <v>0</v>
      </c>
      <c r="E21" s="31">
        <f t="shared" si="0"/>
        <v>0</v>
      </c>
      <c r="G21" s="181"/>
      <c r="H21" s="49" t="s">
        <v>9</v>
      </c>
      <c r="I21" s="20"/>
      <c r="J21" s="34">
        <f>I21*(0.15+0.85*('COMPOSANTE 1 '!$L$7/'COMPOSANTE 1 '!$L$6))</f>
        <v>0</v>
      </c>
      <c r="K21" s="35">
        <f t="shared" si="1"/>
        <v>0</v>
      </c>
    </row>
    <row r="22" spans="1:11" ht="15.75" thickBot="1" x14ac:dyDescent="0.3">
      <c r="A22" s="181"/>
      <c r="B22" s="49" t="s">
        <v>9</v>
      </c>
      <c r="C22" s="20"/>
      <c r="D22" s="34">
        <f>C22*(0.15+0.85*('COMPOSANTE 1 '!$L$7/'COMPOSANTE 1 '!$L$6))</f>
        <v>0</v>
      </c>
      <c r="E22" s="35">
        <f t="shared" si="0"/>
        <v>0</v>
      </c>
    </row>
    <row r="23" spans="1:11" ht="16.5" customHeight="1" thickBot="1" x14ac:dyDescent="0.3">
      <c r="A23" s="51"/>
      <c r="B23" s="51"/>
    </row>
    <row r="24" spans="1:11" ht="15.75" thickBot="1" x14ac:dyDescent="0.3">
      <c r="A24" s="176" t="s">
        <v>21</v>
      </c>
      <c r="B24" s="177"/>
      <c r="C24" s="177"/>
      <c r="D24" s="177"/>
      <c r="E24" s="178"/>
      <c r="G24" s="176" t="s">
        <v>13</v>
      </c>
      <c r="H24" s="177"/>
      <c r="I24" s="177"/>
      <c r="J24" s="177"/>
      <c r="K24" s="178"/>
    </row>
    <row r="25" spans="1:11" ht="15.75" thickBot="1" x14ac:dyDescent="0.3"/>
    <row r="26" spans="1:11" ht="60.75" customHeight="1" thickBot="1" x14ac:dyDescent="0.3">
      <c r="A26" s="186" t="s">
        <v>58</v>
      </c>
      <c r="B26" s="187"/>
      <c r="C26" s="70" t="s">
        <v>49</v>
      </c>
      <c r="D26" s="42" t="s">
        <v>36</v>
      </c>
      <c r="E26" s="71" t="s">
        <v>37</v>
      </c>
      <c r="I26" s="42" t="s">
        <v>51</v>
      </c>
      <c r="J26" s="43" t="s">
        <v>16</v>
      </c>
      <c r="K26" s="44" t="s">
        <v>17</v>
      </c>
    </row>
    <row r="27" spans="1:11" ht="33" customHeight="1" thickBot="1" x14ac:dyDescent="0.3">
      <c r="A27" s="188" t="s">
        <v>38</v>
      </c>
      <c r="B27" s="267"/>
      <c r="C27" s="270"/>
      <c r="D27" s="28">
        <f>C27*(0.15+0.85*('COMPOSANTE 1 '!$L$7/'COMPOSANTE 1 '!$L$6))</f>
        <v>0</v>
      </c>
      <c r="E27" s="271">
        <f t="shared" ref="E27:E29" si="3">C27*1.2</f>
        <v>0</v>
      </c>
      <c r="G27" s="190" t="s">
        <v>18</v>
      </c>
      <c r="H27" s="191"/>
      <c r="I27" s="45"/>
      <c r="J27" s="38">
        <f>I27*(0.15+0.85*('COMPOSANTE 1 '!$L$7/'COMPOSANTE 1 '!$L$6))</f>
        <v>0</v>
      </c>
      <c r="K27" s="39">
        <f t="shared" ref="K27" si="4">J27*1.2</f>
        <v>0</v>
      </c>
    </row>
    <row r="28" spans="1:11" ht="33" customHeight="1" x14ac:dyDescent="0.25">
      <c r="A28" s="189" t="s">
        <v>40</v>
      </c>
      <c r="B28" s="268"/>
      <c r="C28" s="272"/>
      <c r="D28" s="30">
        <f>C28*(0.15+0.85*('COMPOSANTE 1 '!$L$7/'COMPOSANTE 1 '!$L$6))</f>
        <v>0</v>
      </c>
      <c r="E28" s="67">
        <f t="shared" si="3"/>
        <v>0</v>
      </c>
    </row>
    <row r="29" spans="1:11" ht="33" customHeight="1" thickBot="1" x14ac:dyDescent="0.3">
      <c r="A29" s="185" t="s">
        <v>45</v>
      </c>
      <c r="B29" s="269"/>
      <c r="C29" s="273"/>
      <c r="D29" s="34">
        <f>C29*(0.15+0.85*('COMPOSANTE 1 '!$L$7/'COMPOSANTE 1 '!$L$6))</f>
        <v>0</v>
      </c>
      <c r="E29" s="69">
        <f t="shared" si="3"/>
        <v>0</v>
      </c>
    </row>
    <row r="30" spans="1:11" ht="33" customHeight="1" x14ac:dyDescent="0.25"/>
    <row r="31" spans="1:11" ht="33" customHeight="1" x14ac:dyDescent="0.25">
      <c r="A31" s="148"/>
      <c r="B31" s="148"/>
      <c r="C31" s="148"/>
      <c r="D31" s="148"/>
      <c r="E31" s="148"/>
      <c r="F31" s="148"/>
    </row>
    <row r="32" spans="1:11" ht="19.5" customHeight="1" x14ac:dyDescent="0.25"/>
    <row r="33" spans="1:5" ht="19.5" customHeight="1" x14ac:dyDescent="0.25"/>
    <row r="34" spans="1:5" ht="19.5" customHeight="1" x14ac:dyDescent="0.25">
      <c r="A34" s="41"/>
      <c r="B34" s="52"/>
      <c r="C34" s="53"/>
      <c r="D34" s="54"/>
      <c r="E34" s="54"/>
    </row>
    <row r="35" spans="1:5" ht="19.5" customHeight="1" x14ac:dyDescent="0.25"/>
    <row r="37" spans="1:5" ht="16.5" customHeight="1" x14ac:dyDescent="0.25"/>
    <row r="40" spans="1:5" ht="22.5" customHeight="1" x14ac:dyDescent="0.25"/>
    <row r="42" spans="1:5" ht="16.5" customHeight="1" x14ac:dyDescent="0.25"/>
    <row r="45" spans="1:5" ht="19.5" customHeight="1" x14ac:dyDescent="0.25"/>
    <row r="46" spans="1:5" ht="19.5" customHeight="1" x14ac:dyDescent="0.25"/>
    <row r="47" spans="1:5" ht="19.5" customHeight="1" x14ac:dyDescent="0.25"/>
    <row r="48" spans="1:5" ht="19.5" customHeight="1" x14ac:dyDescent="0.25"/>
    <row r="49" ht="19.5" customHeight="1" x14ac:dyDescent="0.25"/>
  </sheetData>
  <mergeCells count="19">
    <mergeCell ref="A29:B29"/>
    <mergeCell ref="A26:B26"/>
    <mergeCell ref="A27:B27"/>
    <mergeCell ref="A28:B28"/>
    <mergeCell ref="G27:H27"/>
    <mergeCell ref="A3:K3"/>
    <mergeCell ref="A1:K1"/>
    <mergeCell ref="A7:K7"/>
    <mergeCell ref="A5:K5"/>
    <mergeCell ref="A24:E24"/>
    <mergeCell ref="A10:E10"/>
    <mergeCell ref="G10:K10"/>
    <mergeCell ref="G13:G15"/>
    <mergeCell ref="G16:G18"/>
    <mergeCell ref="G19:G21"/>
    <mergeCell ref="G24:K24"/>
    <mergeCell ref="A13:A15"/>
    <mergeCell ref="A20:A22"/>
    <mergeCell ref="A16:A19"/>
  </mergeCells>
  <pageMargins left="0.7" right="0.7" top="0.75" bottom="0.75" header="0.3" footer="0.3"/>
  <pageSetup paperSize="9" orientation="portrait" r:id="rId1"/>
  <ignoredErrors>
    <ignoredError sqref="E1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F22" sqref="F22"/>
    </sheetView>
  </sheetViews>
  <sheetFormatPr baseColWidth="10" defaultRowHeight="15" x14ac:dyDescent="0.25"/>
  <cols>
    <col min="1" max="1" width="84.85546875" style="22" customWidth="1"/>
    <col min="2" max="4" width="15.7109375" style="22" customWidth="1"/>
    <col min="5" max="5" width="11.42578125" style="22"/>
    <col min="6" max="6" width="53.42578125" style="22" customWidth="1"/>
    <col min="7" max="9" width="15.7109375" style="22" customWidth="1"/>
    <col min="10" max="16384" width="11.42578125" style="22"/>
  </cols>
  <sheetData>
    <row r="1" spans="1:9" ht="59.25" customHeight="1" thickBot="1" x14ac:dyDescent="0.3">
      <c r="A1" s="176" t="s">
        <v>2</v>
      </c>
      <c r="B1" s="177"/>
      <c r="C1" s="177"/>
      <c r="D1" s="177"/>
      <c r="E1" s="177"/>
      <c r="F1" s="177"/>
      <c r="G1" s="177"/>
      <c r="H1" s="177"/>
      <c r="I1" s="178"/>
    </row>
    <row r="2" spans="1:9" ht="15.75" thickBot="1" x14ac:dyDescent="0.3"/>
    <row r="3" spans="1:9" ht="23.25" customHeight="1" thickBot="1" x14ac:dyDescent="0.3">
      <c r="A3" s="201" t="s">
        <v>3</v>
      </c>
      <c r="B3" s="202"/>
      <c r="C3" s="202"/>
      <c r="D3" s="202"/>
      <c r="E3" s="202"/>
      <c r="F3" s="202"/>
      <c r="G3" s="202"/>
      <c r="H3" s="202"/>
      <c r="I3" s="203"/>
    </row>
    <row r="4" spans="1:9" ht="15.75" thickBot="1" x14ac:dyDescent="0.3"/>
    <row r="5" spans="1:9" ht="15.75" thickBot="1" x14ac:dyDescent="0.3">
      <c r="A5" s="176" t="s">
        <v>31</v>
      </c>
      <c r="B5" s="177"/>
      <c r="C5" s="177"/>
      <c r="D5" s="177"/>
      <c r="E5" s="177"/>
      <c r="F5" s="177"/>
      <c r="G5" s="177"/>
      <c r="H5" s="177"/>
      <c r="I5" s="178"/>
    </row>
    <row r="6" spans="1:9" ht="15.75" thickBot="1" x14ac:dyDescent="0.3"/>
    <row r="7" spans="1:9" ht="52.5" customHeight="1" thickBot="1" x14ac:dyDescent="0.3">
      <c r="A7" s="164" t="s">
        <v>19</v>
      </c>
      <c r="B7" s="165"/>
      <c r="C7" s="165"/>
      <c r="D7" s="165"/>
      <c r="E7" s="165"/>
      <c r="F7" s="165"/>
      <c r="G7" s="165"/>
      <c r="H7" s="165"/>
      <c r="I7" s="166"/>
    </row>
    <row r="8" spans="1:9" ht="15.75" customHeight="1" thickBot="1" x14ac:dyDescent="0.3"/>
    <row r="9" spans="1:9" ht="15.75" thickBot="1" x14ac:dyDescent="0.3">
      <c r="A9" s="176" t="s">
        <v>69</v>
      </c>
      <c r="B9" s="177"/>
      <c r="C9" s="177"/>
      <c r="D9" s="178"/>
      <c r="E9" s="84"/>
      <c r="F9" s="176" t="s">
        <v>21</v>
      </c>
      <c r="G9" s="177"/>
      <c r="H9" s="177"/>
      <c r="I9" s="178"/>
    </row>
    <row r="10" spans="1:9" ht="15.75" thickBot="1" x14ac:dyDescent="0.3">
      <c r="F10" s="24"/>
      <c r="G10" s="24"/>
      <c r="H10" s="24"/>
      <c r="I10" s="24"/>
    </row>
    <row r="11" spans="1:9" ht="69.75" customHeight="1" thickBot="1" x14ac:dyDescent="0.3">
      <c r="A11" s="55"/>
      <c r="B11" s="42" t="s">
        <v>48</v>
      </c>
      <c r="C11" s="43" t="s">
        <v>34</v>
      </c>
      <c r="D11" s="44" t="s">
        <v>35</v>
      </c>
      <c r="F11" s="80" t="s">
        <v>60</v>
      </c>
      <c r="G11" s="42" t="s">
        <v>49</v>
      </c>
      <c r="H11" s="43" t="s">
        <v>36</v>
      </c>
      <c r="I11" s="44" t="s">
        <v>37</v>
      </c>
    </row>
    <row r="12" spans="1:9" ht="24" customHeight="1" x14ac:dyDescent="0.25">
      <c r="A12" s="59" t="s">
        <v>20</v>
      </c>
      <c r="B12" s="21"/>
      <c r="C12" s="36">
        <f>B12*(0.15+0.85*('COMPOSANTE 1 '!$L$7/'COMPOSANTE 1 '!$L$6))</f>
        <v>0</v>
      </c>
      <c r="D12" s="37">
        <f t="shared" ref="D12:D15" si="0">C12*1.2</f>
        <v>0</v>
      </c>
      <c r="F12" s="73" t="s">
        <v>46</v>
      </c>
      <c r="G12" s="65"/>
      <c r="H12" s="28">
        <f>G12*(0.15+0.85*('COMPOSANTE 1 '!$L$7/'COMPOSANTE 1 '!$L$6))</f>
        <v>0</v>
      </c>
      <c r="I12" s="29">
        <f t="shared" ref="I12:I20" si="1">H12*1.2</f>
        <v>0</v>
      </c>
    </row>
    <row r="13" spans="1:9" ht="24" customHeight="1" x14ac:dyDescent="0.25">
      <c r="A13" s="77" t="s">
        <v>53</v>
      </c>
      <c r="B13" s="198" t="s">
        <v>52</v>
      </c>
      <c r="C13" s="199"/>
      <c r="D13" s="200"/>
      <c r="F13" s="74" t="s">
        <v>38</v>
      </c>
      <c r="G13" s="72"/>
      <c r="H13" s="30">
        <f>G13*(0.15+0.85*('COMPOSANTE 1 '!$L$7/'COMPOSANTE 1 '!$L$6))</f>
        <v>0</v>
      </c>
      <c r="I13" s="31">
        <f t="shared" si="1"/>
        <v>0</v>
      </c>
    </row>
    <row r="14" spans="1:9" ht="24" customHeight="1" x14ac:dyDescent="0.25">
      <c r="A14" s="60" t="s">
        <v>22</v>
      </c>
      <c r="B14" s="19"/>
      <c r="C14" s="30">
        <f>B14*(0.15+0.85*('COMPOSANTE 1 '!$L$7/'COMPOSANTE 1 '!$L$6))</f>
        <v>0</v>
      </c>
      <c r="D14" s="31">
        <f t="shared" si="0"/>
        <v>0</v>
      </c>
      <c r="F14" s="57" t="s">
        <v>39</v>
      </c>
      <c r="G14" s="66"/>
      <c r="H14" s="30">
        <f>G14*(0.15+0.85*('COMPOSANTE 1 '!$L$7/'COMPOSANTE 1 '!$L$6))</f>
        <v>0</v>
      </c>
      <c r="I14" s="31">
        <f t="shared" si="1"/>
        <v>0</v>
      </c>
    </row>
    <row r="15" spans="1:9" ht="24" customHeight="1" thickBot="1" x14ac:dyDescent="0.3">
      <c r="A15" s="61" t="s">
        <v>23</v>
      </c>
      <c r="B15" s="20"/>
      <c r="C15" s="34">
        <f>B15*(0.15+0.85*('COMPOSANTE 1 '!$L$7/'COMPOSANTE 1 '!$L$6))</f>
        <v>0</v>
      </c>
      <c r="D15" s="35">
        <f t="shared" si="0"/>
        <v>0</v>
      </c>
      <c r="F15" s="75" t="s">
        <v>40</v>
      </c>
      <c r="G15" s="66"/>
      <c r="H15" s="30">
        <f>G15*(0.15+0.85*('COMPOSANTE 1 '!$L$7/'COMPOSANTE 1 '!$L$6))</f>
        <v>0</v>
      </c>
      <c r="I15" s="31">
        <f t="shared" si="1"/>
        <v>0</v>
      </c>
    </row>
    <row r="16" spans="1:9" ht="24" customHeight="1" x14ac:dyDescent="0.25">
      <c r="A16" s="145"/>
      <c r="B16" s="145"/>
      <c r="C16" s="145"/>
      <c r="D16" s="145"/>
      <c r="F16" s="75" t="s">
        <v>41</v>
      </c>
      <c r="G16" s="66"/>
      <c r="H16" s="30">
        <f>G16*(0.15+0.85*('COMPOSANTE 1 '!$L$7/'COMPOSANTE 1 '!$L$6))</f>
        <v>0</v>
      </c>
      <c r="I16" s="31">
        <f t="shared" si="1"/>
        <v>0</v>
      </c>
    </row>
    <row r="17" spans="1:9" ht="24" customHeight="1" thickBot="1" x14ac:dyDescent="0.3">
      <c r="A17" s="144"/>
      <c r="F17" s="75" t="s">
        <v>42</v>
      </c>
      <c r="G17" s="66"/>
      <c r="H17" s="30">
        <f>G17*(0.15+0.85*('COMPOSANTE 1 '!$L$7/'COMPOSANTE 1 '!$L$6))</f>
        <v>0</v>
      </c>
      <c r="I17" s="31">
        <f t="shared" si="1"/>
        <v>0</v>
      </c>
    </row>
    <row r="18" spans="1:9" ht="24" customHeight="1" thickBot="1" x14ac:dyDescent="0.3">
      <c r="A18" s="176" t="s">
        <v>24</v>
      </c>
      <c r="B18" s="177"/>
      <c r="C18" s="177"/>
      <c r="D18" s="178"/>
      <c r="F18" s="75" t="s">
        <v>43</v>
      </c>
      <c r="G18" s="66"/>
      <c r="H18" s="30">
        <f>G18*(0.15+0.85*('COMPOSANTE 1 '!$L$7/'COMPOSANTE 1 '!$L$6))</f>
        <v>0</v>
      </c>
      <c r="I18" s="31">
        <f t="shared" si="1"/>
        <v>0</v>
      </c>
    </row>
    <row r="19" spans="1:9" ht="24" customHeight="1" thickBot="1" x14ac:dyDescent="0.3">
      <c r="A19" s="40"/>
      <c r="B19" s="55"/>
      <c r="C19" s="55"/>
      <c r="D19" s="55"/>
      <c r="F19" s="75" t="s">
        <v>44</v>
      </c>
      <c r="G19" s="66"/>
      <c r="H19" s="30">
        <f>G19*(0.15+0.85*('COMPOSANTE 1 '!$L$7/'COMPOSANTE 1 '!$L$6))</f>
        <v>0</v>
      </c>
      <c r="I19" s="31">
        <f t="shared" si="1"/>
        <v>0</v>
      </c>
    </row>
    <row r="20" spans="1:9" ht="24" customHeight="1" thickBot="1" x14ac:dyDescent="0.3">
      <c r="A20" s="40"/>
      <c r="B20" s="196" t="s">
        <v>47</v>
      </c>
      <c r="C20" s="194" t="s">
        <v>32</v>
      </c>
      <c r="D20" s="192" t="s">
        <v>33</v>
      </c>
      <c r="F20" s="76" t="s">
        <v>45</v>
      </c>
      <c r="G20" s="68"/>
      <c r="H20" s="34">
        <f>G20*(0.15+0.85*('COMPOSANTE 1 '!$L$7/'COMPOSANTE 1 '!$L$6))</f>
        <v>0</v>
      </c>
      <c r="I20" s="35">
        <f t="shared" si="1"/>
        <v>0</v>
      </c>
    </row>
    <row r="21" spans="1:9" ht="40.5" customHeight="1" thickBot="1" x14ac:dyDescent="0.3">
      <c r="A21" s="40"/>
      <c r="B21" s="197"/>
      <c r="C21" s="195"/>
      <c r="D21" s="193"/>
    </row>
    <row r="22" spans="1:9" ht="24" customHeight="1" x14ac:dyDescent="0.25">
      <c r="A22" s="56" t="s">
        <v>25</v>
      </c>
      <c r="B22" s="64"/>
      <c r="C22" s="36">
        <f>B22*(0.15+0.85*('COMPOSANTE 1 '!$L$7/'COMPOSANTE 1 '!$L$6))</f>
        <v>0</v>
      </c>
      <c r="D22" s="37">
        <f t="shared" ref="D22:D27" si="2">C22*1.2</f>
        <v>0</v>
      </c>
    </row>
    <row r="23" spans="1:9" ht="24" customHeight="1" x14ac:dyDescent="0.25">
      <c r="A23" s="57" t="s">
        <v>26</v>
      </c>
      <c r="B23" s="62"/>
      <c r="C23" s="30">
        <f>B23*(0.15+0.85*('COMPOSANTE 1 '!$L$7/'COMPOSANTE 1 '!$L$6))</f>
        <v>0</v>
      </c>
      <c r="D23" s="31">
        <f t="shared" si="2"/>
        <v>0</v>
      </c>
    </row>
    <row r="24" spans="1:9" ht="24" customHeight="1" x14ac:dyDescent="0.25">
      <c r="A24" s="57" t="s">
        <v>27</v>
      </c>
      <c r="B24" s="62"/>
      <c r="C24" s="30">
        <f>B24*(0.15+0.85*('COMPOSANTE 1 '!$L$7/'COMPOSANTE 1 '!$L$6))</f>
        <v>0</v>
      </c>
      <c r="D24" s="31">
        <f t="shared" si="2"/>
        <v>0</v>
      </c>
    </row>
    <row r="25" spans="1:9" ht="24" customHeight="1" x14ac:dyDescent="0.25">
      <c r="A25" s="57" t="s">
        <v>28</v>
      </c>
      <c r="B25" s="62"/>
      <c r="C25" s="30">
        <f>B25*(0.15+0.85*('COMPOSANTE 1 '!$L$7/'COMPOSANTE 1 '!$L$6))</f>
        <v>0</v>
      </c>
      <c r="D25" s="31">
        <f t="shared" si="2"/>
        <v>0</v>
      </c>
    </row>
    <row r="26" spans="1:9" ht="24" customHeight="1" x14ac:dyDescent="0.25">
      <c r="A26" s="57" t="s">
        <v>29</v>
      </c>
      <c r="B26" s="62"/>
      <c r="C26" s="30">
        <f>B26*(0.15+0.85*('COMPOSANTE 1 '!$L$7/'COMPOSANTE 1 '!$L$6))</f>
        <v>0</v>
      </c>
      <c r="D26" s="31">
        <f t="shared" si="2"/>
        <v>0</v>
      </c>
    </row>
    <row r="27" spans="1:9" ht="24" customHeight="1" thickBot="1" x14ac:dyDescent="0.3">
      <c r="A27" s="58" t="s">
        <v>30</v>
      </c>
      <c r="B27" s="63"/>
      <c r="C27" s="34">
        <f>B27*(0.15+0.85*('COMPOSANTE 1 '!$L$7/'COMPOSANTE 1 '!$L$6))</f>
        <v>0</v>
      </c>
      <c r="D27" s="35">
        <f t="shared" si="2"/>
        <v>0</v>
      </c>
    </row>
    <row r="31" spans="1:9" ht="22.5" customHeight="1" x14ac:dyDescent="0.25"/>
    <row r="32" spans="1:9" ht="22.5" customHeight="1" x14ac:dyDescent="0.25"/>
    <row r="33" ht="22.5" customHeight="1" x14ac:dyDescent="0.25"/>
    <row r="34" ht="22.5" customHeight="1" x14ac:dyDescent="0.25"/>
    <row r="35" ht="22.5" customHeight="1" x14ac:dyDescent="0.25"/>
    <row r="36" ht="22.5" customHeight="1" x14ac:dyDescent="0.25"/>
    <row r="37" ht="22.5" customHeight="1" x14ac:dyDescent="0.25"/>
    <row r="38" ht="22.5" customHeight="1" x14ac:dyDescent="0.25"/>
    <row r="39" ht="22.5" customHeight="1" x14ac:dyDescent="0.25"/>
    <row r="40" ht="22.5" customHeight="1" x14ac:dyDescent="0.25"/>
  </sheetData>
  <mergeCells count="11">
    <mergeCell ref="D20:D21"/>
    <mergeCell ref="C20:C21"/>
    <mergeCell ref="B20:B21"/>
    <mergeCell ref="A7:I7"/>
    <mergeCell ref="A1:I1"/>
    <mergeCell ref="A5:I5"/>
    <mergeCell ref="B13:D13"/>
    <mergeCell ref="A18:D18"/>
    <mergeCell ref="F9:I9"/>
    <mergeCell ref="A3:I3"/>
    <mergeCell ref="A9:D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activeCell="N15" sqref="N15"/>
    </sheetView>
  </sheetViews>
  <sheetFormatPr baseColWidth="10" defaultRowHeight="15" x14ac:dyDescent="0.25"/>
  <cols>
    <col min="1" max="1" width="32.5703125" customWidth="1"/>
    <col min="2" max="2" width="16.28515625" customWidth="1"/>
    <col min="3" max="4" width="15.140625" customWidth="1"/>
    <col min="5" max="5" width="15.42578125" customWidth="1"/>
    <col min="6" max="6" width="15.140625" customWidth="1"/>
    <col min="7" max="7" width="18.7109375" customWidth="1"/>
    <col min="8" max="8" width="15.42578125" customWidth="1"/>
    <col min="9" max="10" width="15.140625" customWidth="1"/>
    <col min="11" max="11" width="15.42578125" customWidth="1"/>
    <col min="12" max="13" width="15.140625" customWidth="1"/>
    <col min="14" max="15" width="15.42578125" customWidth="1"/>
  </cols>
  <sheetData>
    <row r="1" spans="1:15" ht="45" customHeight="1" thickBot="1" x14ac:dyDescent="0.3">
      <c r="A1" s="176" t="s">
        <v>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8"/>
    </row>
    <row r="2" spans="1:15" ht="15.75" thickBot="1" x14ac:dyDescent="0.3"/>
    <row r="3" spans="1:15" ht="15.75" customHeight="1" thickBot="1" x14ac:dyDescent="0.3">
      <c r="A3" s="210" t="s">
        <v>80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2"/>
    </row>
    <row r="4" spans="1:15" ht="15.75" thickBot="1" x14ac:dyDescent="0.3">
      <c r="A4" s="213"/>
      <c r="B4" s="213"/>
      <c r="C4" s="213"/>
      <c r="D4" s="86"/>
    </row>
    <row r="5" spans="1:15" ht="15.75" customHeight="1" thickBot="1" x14ac:dyDescent="0.3">
      <c r="A5" s="207" t="s">
        <v>81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9"/>
    </row>
    <row r="6" spans="1:15" ht="15.75" thickBot="1" x14ac:dyDescent="0.3">
      <c r="A6" s="87"/>
      <c r="B6" s="87"/>
      <c r="C6" s="87"/>
      <c r="D6" s="87"/>
    </row>
    <row r="7" spans="1:15" ht="15.75" customHeight="1" thickBot="1" x14ac:dyDescent="0.3">
      <c r="A7" s="204" t="s">
        <v>1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6"/>
    </row>
    <row r="8" spans="1:15" ht="15.75" thickBot="1" x14ac:dyDescent="0.3"/>
    <row r="9" spans="1:15" ht="30.75" customHeight="1" thickBot="1" x14ac:dyDescent="0.3">
      <c r="A9" s="22"/>
      <c r="B9" s="22"/>
      <c r="C9" s="162" t="s">
        <v>61</v>
      </c>
      <c r="D9" s="162"/>
      <c r="E9" s="163"/>
      <c r="F9" s="161" t="s">
        <v>62</v>
      </c>
      <c r="G9" s="162"/>
      <c r="H9" s="162"/>
      <c r="I9" s="161" t="s">
        <v>78</v>
      </c>
      <c r="J9" s="162"/>
      <c r="K9" s="162"/>
      <c r="L9" s="161" t="s">
        <v>79</v>
      </c>
      <c r="M9" s="162"/>
      <c r="N9" s="162"/>
      <c r="O9" s="216" t="s">
        <v>99</v>
      </c>
    </row>
    <row r="10" spans="1:15" ht="60.75" thickBot="1" x14ac:dyDescent="0.3">
      <c r="A10" s="24"/>
      <c r="B10" s="88" t="s">
        <v>82</v>
      </c>
      <c r="C10" s="85" t="s">
        <v>74</v>
      </c>
      <c r="D10" s="81" t="s">
        <v>77</v>
      </c>
      <c r="E10" s="81" t="s">
        <v>95</v>
      </c>
      <c r="F10" s="85" t="s">
        <v>74</v>
      </c>
      <c r="G10" s="81" t="s">
        <v>77</v>
      </c>
      <c r="H10" s="81" t="s">
        <v>96</v>
      </c>
      <c r="I10" s="85" t="s">
        <v>74</v>
      </c>
      <c r="J10" s="81" t="s">
        <v>77</v>
      </c>
      <c r="K10" s="81" t="s">
        <v>97</v>
      </c>
      <c r="L10" s="85" t="s">
        <v>74</v>
      </c>
      <c r="M10" s="81" t="s">
        <v>77</v>
      </c>
      <c r="N10" s="85" t="s">
        <v>98</v>
      </c>
      <c r="O10" s="217"/>
    </row>
    <row r="11" spans="1:15" ht="30.75" customHeight="1" x14ac:dyDescent="0.25">
      <c r="A11" s="95" t="s">
        <v>63</v>
      </c>
      <c r="B11" s="141">
        <f>'COMPOSANTE 1 '!B18</f>
        <v>16351</v>
      </c>
      <c r="C11" s="97">
        <f>'COMPOSANTE 1 '!E18</f>
        <v>0</v>
      </c>
      <c r="D11" s="98">
        <f>'COMPOSANTE 1 '!H18</f>
        <v>0</v>
      </c>
      <c r="E11" s="13">
        <f>($B$11*C11)+($B$11*D11)</f>
        <v>0</v>
      </c>
      <c r="F11" s="98">
        <f>'COMPOSANTE 1 '!K18</f>
        <v>0</v>
      </c>
      <c r="G11" s="98">
        <f>'COMPOSANTE 1 '!N18</f>
        <v>0</v>
      </c>
      <c r="H11" s="13">
        <f>($B$11*F11)+($B$11*G11)</f>
        <v>0</v>
      </c>
      <c r="I11" s="98">
        <f>'COMPOSANTE 1 '!Q18</f>
        <v>0</v>
      </c>
      <c r="J11" s="98">
        <f>'COMPOSANTE 1 '!T18</f>
        <v>0</v>
      </c>
      <c r="K11" s="13">
        <f>($B$11*I11)+($B$11*J11)</f>
        <v>0</v>
      </c>
      <c r="L11" s="97">
        <f>'COMPOSANTE 1 '!W18</f>
        <v>0</v>
      </c>
      <c r="M11" s="98">
        <f>'COMPOSANTE 1 '!Z18</f>
        <v>0</v>
      </c>
      <c r="N11" s="13">
        <f>($B$11*L11)+($B$11*M11)</f>
        <v>0</v>
      </c>
      <c r="O11" s="101">
        <f>E11+H11+K11+N11</f>
        <v>0</v>
      </c>
    </row>
    <row r="12" spans="1:15" ht="30.75" customHeight="1" x14ac:dyDescent="0.25">
      <c r="A12" s="96" t="s">
        <v>64</v>
      </c>
      <c r="B12" s="142">
        <f>'COMPOSANTE 1 '!B23</f>
        <v>14598</v>
      </c>
      <c r="C12" s="99">
        <f>'COMPOSANTE 1 '!E23</f>
        <v>0</v>
      </c>
      <c r="D12" s="14">
        <f>'COMPOSANTE 1 '!H23</f>
        <v>0</v>
      </c>
      <c r="E12" s="15">
        <f>($B$12*C12)+($B$12*D12)</f>
        <v>0</v>
      </c>
      <c r="F12" s="14">
        <f>'COMPOSANTE 1 '!K23</f>
        <v>0</v>
      </c>
      <c r="G12" s="14">
        <f>'COMPOSANTE 1 '!N23</f>
        <v>0</v>
      </c>
      <c r="H12" s="15">
        <f>($B$12*F12)+($B$12*G12)</f>
        <v>0</v>
      </c>
      <c r="I12" s="14">
        <f>'COMPOSANTE 1 '!Q23</f>
        <v>0</v>
      </c>
      <c r="J12" s="14">
        <f>'COMPOSANTE 1 '!T23</f>
        <v>0</v>
      </c>
      <c r="K12" s="15">
        <f>($B$12*I12)+($B$12*J12)</f>
        <v>0</v>
      </c>
      <c r="L12" s="99">
        <f>'COMPOSANTE 1 '!W23</f>
        <v>0</v>
      </c>
      <c r="M12" s="14">
        <f>'COMPOSANTE 1 '!Z23</f>
        <v>0</v>
      </c>
      <c r="N12" s="15">
        <f>($B$12*L12)+($B$12*M12)</f>
        <v>0</v>
      </c>
      <c r="O12" s="102">
        <f t="shared" ref="O12:O16" si="0">E12+H12+K12+N12</f>
        <v>0</v>
      </c>
    </row>
    <row r="13" spans="1:15" ht="30.75" customHeight="1" x14ac:dyDescent="0.25">
      <c r="A13" s="96" t="s">
        <v>65</v>
      </c>
      <c r="B13" s="142">
        <f>'COMPOSANTE 1 '!B26</f>
        <v>11391</v>
      </c>
      <c r="C13" s="99">
        <f>'COMPOSANTE 1 '!E26</f>
        <v>0</v>
      </c>
      <c r="D13" s="14">
        <f>'COMPOSANTE 1 '!H26</f>
        <v>0</v>
      </c>
      <c r="E13" s="104">
        <f>($B$13*C13)+($B$13*D13)</f>
        <v>0</v>
      </c>
      <c r="F13" s="14">
        <f>'COMPOSANTE 1 '!K26</f>
        <v>0</v>
      </c>
      <c r="G13" s="14">
        <f>'COMPOSANTE 1 '!N26</f>
        <v>0</v>
      </c>
      <c r="H13" s="104">
        <f>($B$13*F13)+($B$13*G13)</f>
        <v>0</v>
      </c>
      <c r="I13" s="14">
        <f>'COMPOSANTE 1 '!Q26</f>
        <v>0</v>
      </c>
      <c r="J13" s="14">
        <f>'COMPOSANTE 1 '!T26</f>
        <v>0</v>
      </c>
      <c r="K13" s="104">
        <f>($B$13*I13)+($B$13*J13)</f>
        <v>0</v>
      </c>
      <c r="L13" s="99">
        <f>'COMPOSANTE 1 '!W26</f>
        <v>0</v>
      </c>
      <c r="M13" s="14">
        <f>'COMPOSANTE 1 '!Z26</f>
        <v>0</v>
      </c>
      <c r="N13" s="104">
        <f>($B$13*L13)+($B$13*M13)</f>
        <v>0</v>
      </c>
      <c r="O13" s="102">
        <f t="shared" si="0"/>
        <v>0</v>
      </c>
    </row>
    <row r="14" spans="1:15" ht="30.75" customHeight="1" x14ac:dyDescent="0.25">
      <c r="A14" s="96" t="s">
        <v>66</v>
      </c>
      <c r="B14" s="142">
        <f>'COMPOSANTE 1 '!B32</f>
        <v>1026</v>
      </c>
      <c r="C14" s="99">
        <f>'COMPOSANTE 1 '!E32</f>
        <v>0</v>
      </c>
      <c r="D14" s="14">
        <f>'COMPOSANTE 1 '!H32</f>
        <v>0</v>
      </c>
      <c r="E14" s="15">
        <f>($B$14*C14)+($B$14*D14)</f>
        <v>0</v>
      </c>
      <c r="F14" s="14">
        <f>'COMPOSANTE 1 '!K32</f>
        <v>0</v>
      </c>
      <c r="G14" s="14">
        <f>'COMPOSANTE 1 '!N32</f>
        <v>0</v>
      </c>
      <c r="H14" s="15">
        <f>($B$14*F14)+($B$14*G14)</f>
        <v>0</v>
      </c>
      <c r="I14" s="14">
        <f>'COMPOSANTE 1 '!Q32</f>
        <v>0</v>
      </c>
      <c r="J14" s="14">
        <f>'COMPOSANTE 1 '!T32</f>
        <v>0</v>
      </c>
      <c r="K14" s="15">
        <f>($B$14*I14)+($B$14*J14)</f>
        <v>0</v>
      </c>
      <c r="L14" s="99">
        <f>'COMPOSANTE 1 '!W32</f>
        <v>0</v>
      </c>
      <c r="M14" s="14">
        <f>'COMPOSANTE 1 '!Z32</f>
        <v>0</v>
      </c>
      <c r="N14" s="15">
        <f>($B$14*L14)+($B$14*M14)</f>
        <v>0</v>
      </c>
      <c r="O14" s="102">
        <f t="shared" si="0"/>
        <v>0</v>
      </c>
    </row>
    <row r="15" spans="1:15" ht="30.75" customHeight="1" x14ac:dyDescent="0.25">
      <c r="A15" s="96" t="s">
        <v>67</v>
      </c>
      <c r="B15" s="142">
        <f>'COMPOSANTE 1 '!B34</f>
        <v>783</v>
      </c>
      <c r="C15" s="99">
        <f>'COMPOSANTE 1 '!E34</f>
        <v>0</v>
      </c>
      <c r="D15" s="14">
        <f>'COMPOSANTE 1 '!H34</f>
        <v>0</v>
      </c>
      <c r="E15" s="15">
        <f>($B$15*C15)+($B$15*D15)</f>
        <v>0</v>
      </c>
      <c r="F15" s="14">
        <f>'COMPOSANTE 1 '!K34</f>
        <v>0</v>
      </c>
      <c r="G15" s="14">
        <f>'COMPOSANTE 1 '!N34</f>
        <v>0</v>
      </c>
      <c r="H15" s="15">
        <f>($B$15*F15)+($B$15*G15)</f>
        <v>0</v>
      </c>
      <c r="I15" s="14">
        <f>'COMPOSANTE 1 '!IQ34</f>
        <v>0</v>
      </c>
      <c r="J15" s="14">
        <f>'COMPOSANTE 1 '!T34</f>
        <v>0</v>
      </c>
      <c r="K15" s="15">
        <f>($B$15*I15)+($B$15*J15)</f>
        <v>0</v>
      </c>
      <c r="L15" s="99">
        <f>'COMPOSANTE 1 '!W34</f>
        <v>0</v>
      </c>
      <c r="M15" s="14">
        <f>'COMPOSANTE 1 '!Z34</f>
        <v>0</v>
      </c>
      <c r="N15" s="15">
        <f>($B$15*L15)+($B$15*M15)</f>
        <v>0</v>
      </c>
      <c r="O15" s="102">
        <f t="shared" si="0"/>
        <v>0</v>
      </c>
    </row>
    <row r="16" spans="1:15" ht="30.75" customHeight="1" thickBot="1" x14ac:dyDescent="0.3">
      <c r="A16" s="96" t="s">
        <v>68</v>
      </c>
      <c r="B16" s="143">
        <f>'COMPOSANTE 1 '!B37</f>
        <v>833</v>
      </c>
      <c r="C16" s="100">
        <f>'COMPOSANTE 1 '!E37</f>
        <v>0</v>
      </c>
      <c r="D16" s="16">
        <f>'COMPOSANTE 1 '!H37</f>
        <v>0</v>
      </c>
      <c r="E16" s="17">
        <f t="shared" ref="E16" si="1">($B$11*C16)+($B$11*D16)</f>
        <v>0</v>
      </c>
      <c r="F16" s="16">
        <f>'COMPOSANTE 1 '!K37</f>
        <v>0</v>
      </c>
      <c r="G16" s="16">
        <f>'COMPOSANTE 1 '!N37</f>
        <v>0</v>
      </c>
      <c r="H16" s="17">
        <f t="shared" ref="H16" si="2">($B$11*F16)+($B$11*G16)</f>
        <v>0</v>
      </c>
      <c r="I16" s="16">
        <f>'COMPOSANTE 1 '!Q37</f>
        <v>0</v>
      </c>
      <c r="J16" s="16">
        <f>'COMPOSANTE 1 '!T37</f>
        <v>0</v>
      </c>
      <c r="K16" s="17">
        <f t="shared" ref="K16" si="3">($B$11*I16)+($B$11*J16)</f>
        <v>0</v>
      </c>
      <c r="L16" s="100">
        <f>'COMPOSANTE 1 '!W37</f>
        <v>0</v>
      </c>
      <c r="M16" s="16">
        <f>'COMPOSANTE 1 '!Z37</f>
        <v>0</v>
      </c>
      <c r="N16" s="17">
        <f t="shared" ref="N16" si="4">($B$11*L16)+($B$11*M16)</f>
        <v>0</v>
      </c>
      <c r="O16" s="103">
        <f t="shared" si="0"/>
        <v>0</v>
      </c>
    </row>
    <row r="17" spans="1:15" ht="15.75" thickBot="1" x14ac:dyDescent="0.3"/>
    <row r="18" spans="1:15" ht="15.75" thickBot="1" x14ac:dyDescent="0.3">
      <c r="J18" s="214" t="s">
        <v>102</v>
      </c>
      <c r="K18" s="215"/>
      <c r="L18" s="215"/>
      <c r="M18" s="215"/>
      <c r="N18" s="215"/>
      <c r="O18" s="124">
        <f>SUM(O11:O16)</f>
        <v>0</v>
      </c>
    </row>
    <row r="19" spans="1:15" ht="15.75" thickBot="1" x14ac:dyDescent="0.3"/>
    <row r="20" spans="1:15" ht="15.75" thickBot="1" x14ac:dyDescent="0.3">
      <c r="A20" s="204" t="s">
        <v>4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6"/>
    </row>
    <row r="21" spans="1:15" ht="15.75" thickBot="1" x14ac:dyDescent="0.3"/>
    <row r="22" spans="1:15" ht="15.75" customHeight="1" thickBot="1" x14ac:dyDescent="0.3">
      <c r="A22" s="176" t="s">
        <v>5</v>
      </c>
      <c r="B22" s="177"/>
      <c r="C22" s="177"/>
      <c r="D22" s="177"/>
      <c r="E22" s="178"/>
      <c r="F22" s="24"/>
      <c r="G22" s="237" t="s">
        <v>12</v>
      </c>
      <c r="H22" s="238"/>
      <c r="I22" s="238"/>
      <c r="J22" s="238"/>
      <c r="K22" s="238"/>
      <c r="L22" s="238"/>
    </row>
    <row r="23" spans="1:15" ht="15.75" thickBot="1" x14ac:dyDescent="0.3">
      <c r="A23" s="41"/>
      <c r="B23" s="41"/>
      <c r="C23" s="41"/>
      <c r="D23" s="41"/>
      <c r="E23" s="41"/>
      <c r="F23" s="24"/>
      <c r="G23" s="41"/>
      <c r="H23" s="41"/>
      <c r="I23" s="41"/>
      <c r="J23" s="41"/>
      <c r="K23" s="41"/>
    </row>
    <row r="24" spans="1:15" ht="90.75" thickBot="1" x14ac:dyDescent="0.3">
      <c r="A24" s="46"/>
      <c r="B24" s="46"/>
      <c r="C24" s="109" t="s">
        <v>100</v>
      </c>
      <c r="D24" s="110" t="s">
        <v>15</v>
      </c>
      <c r="E24" s="115" t="s">
        <v>101</v>
      </c>
      <c r="G24" s="46"/>
      <c r="H24" s="46"/>
      <c r="I24" s="46"/>
      <c r="J24" s="107" t="s">
        <v>100</v>
      </c>
      <c r="K24" s="44" t="s">
        <v>15</v>
      </c>
      <c r="L24" s="108" t="s">
        <v>101</v>
      </c>
    </row>
    <row r="25" spans="1:15" x14ac:dyDescent="0.25">
      <c r="A25" s="182" t="s">
        <v>6</v>
      </c>
      <c r="B25" s="112" t="s">
        <v>7</v>
      </c>
      <c r="C25" s="121">
        <v>50</v>
      </c>
      <c r="D25" s="116">
        <f>'COMPOSANTE 2'!E13</f>
        <v>0</v>
      </c>
      <c r="E25" s="29">
        <f>C25*D25</f>
        <v>0</v>
      </c>
      <c r="G25" s="182" t="s">
        <v>6</v>
      </c>
      <c r="H25" s="224"/>
      <c r="I25" s="47" t="s">
        <v>7</v>
      </c>
      <c r="J25" s="121">
        <v>50</v>
      </c>
      <c r="K25" s="116">
        <f>'COMPOSANTE 2'!K13</f>
        <v>0</v>
      </c>
      <c r="L25" s="29">
        <f>J25*K25</f>
        <v>0</v>
      </c>
    </row>
    <row r="26" spans="1:15" x14ac:dyDescent="0.25">
      <c r="A26" s="183"/>
      <c r="B26" s="113" t="s">
        <v>8</v>
      </c>
      <c r="C26" s="123">
        <v>150</v>
      </c>
      <c r="D26" s="111">
        <f>'COMPOSANTE 2'!E14</f>
        <v>0</v>
      </c>
      <c r="E26" s="31">
        <f t="shared" ref="E26:E33" si="5">C26*D26</f>
        <v>0</v>
      </c>
      <c r="G26" s="183"/>
      <c r="H26" s="225"/>
      <c r="I26" s="48" t="s">
        <v>8</v>
      </c>
      <c r="J26" s="123">
        <v>150</v>
      </c>
      <c r="K26" s="111">
        <f>'COMPOSANTE 2'!K14</f>
        <v>0</v>
      </c>
      <c r="L26" s="31">
        <f t="shared" ref="L26:L33" si="6">J26*K26</f>
        <v>0</v>
      </c>
    </row>
    <row r="27" spans="1:15" ht="15.75" thickBot="1" x14ac:dyDescent="0.3">
      <c r="A27" s="184"/>
      <c r="B27" s="135" t="s">
        <v>9</v>
      </c>
      <c r="C27" s="136">
        <v>210</v>
      </c>
      <c r="D27" s="137">
        <f>'COMPOSANTE 2'!E15</f>
        <v>0</v>
      </c>
      <c r="E27" s="33">
        <f t="shared" si="5"/>
        <v>0</v>
      </c>
      <c r="G27" s="184"/>
      <c r="H27" s="226"/>
      <c r="I27" s="49" t="s">
        <v>9</v>
      </c>
      <c r="J27" s="122">
        <v>210</v>
      </c>
      <c r="K27" s="117">
        <f>'COMPOSANTE 2'!K15</f>
        <v>0</v>
      </c>
      <c r="L27" s="35">
        <f t="shared" si="6"/>
        <v>0</v>
      </c>
    </row>
    <row r="28" spans="1:15" x14ac:dyDescent="0.25">
      <c r="A28" s="182" t="s">
        <v>10</v>
      </c>
      <c r="B28" s="112" t="s">
        <v>107</v>
      </c>
      <c r="C28" s="121">
        <v>50</v>
      </c>
      <c r="D28" s="116">
        <f>'COMPOSANTE 2'!E16</f>
        <v>0</v>
      </c>
      <c r="E28" s="29">
        <f>C28*D28</f>
        <v>0</v>
      </c>
      <c r="G28" s="182" t="s">
        <v>10</v>
      </c>
      <c r="H28" s="224"/>
      <c r="I28" s="47" t="s">
        <v>7</v>
      </c>
      <c r="J28" s="121">
        <v>50</v>
      </c>
      <c r="K28" s="116">
        <f>'COMPOSANTE 2'!K16</f>
        <v>0</v>
      </c>
      <c r="L28" s="29">
        <f t="shared" si="6"/>
        <v>0</v>
      </c>
    </row>
    <row r="29" spans="1:15" x14ac:dyDescent="0.25">
      <c r="A29" s="183"/>
      <c r="B29" s="113" t="s">
        <v>108</v>
      </c>
      <c r="C29" s="123">
        <v>50</v>
      </c>
      <c r="D29" s="111">
        <f>'COMPOSANTE 2'!E17</f>
        <v>0</v>
      </c>
      <c r="E29" s="31">
        <f t="shared" si="5"/>
        <v>0</v>
      </c>
      <c r="G29" s="183"/>
      <c r="H29" s="225"/>
      <c r="I29" s="48" t="s">
        <v>8</v>
      </c>
      <c r="J29" s="123">
        <v>150</v>
      </c>
      <c r="K29" s="111">
        <f>'COMPOSANTE 2'!K17</f>
        <v>0</v>
      </c>
      <c r="L29" s="31">
        <f t="shared" si="6"/>
        <v>0</v>
      </c>
    </row>
    <row r="30" spans="1:15" ht="15.75" thickBot="1" x14ac:dyDescent="0.3">
      <c r="A30" s="183"/>
      <c r="B30" s="113" t="s">
        <v>8</v>
      </c>
      <c r="C30" s="123">
        <v>150</v>
      </c>
      <c r="D30" s="111">
        <f>'COMPOSANTE 2'!E18</f>
        <v>0</v>
      </c>
      <c r="E30" s="31">
        <f t="shared" si="5"/>
        <v>0</v>
      </c>
      <c r="G30" s="184"/>
      <c r="H30" s="226"/>
      <c r="I30" s="49" t="s">
        <v>9</v>
      </c>
      <c r="J30" s="122">
        <v>210</v>
      </c>
      <c r="K30" s="117">
        <f>'COMPOSANTE 2'!K18</f>
        <v>0</v>
      </c>
      <c r="L30" s="35">
        <f t="shared" si="6"/>
        <v>0</v>
      </c>
    </row>
    <row r="31" spans="1:15" ht="15.75" thickBot="1" x14ac:dyDescent="0.3">
      <c r="A31" s="184"/>
      <c r="B31" s="114" t="s">
        <v>9</v>
      </c>
      <c r="C31" s="122">
        <v>210</v>
      </c>
      <c r="D31" s="117">
        <f>'COMPOSANTE 2'!E19</f>
        <v>0</v>
      </c>
      <c r="E31" s="35">
        <f t="shared" si="5"/>
        <v>0</v>
      </c>
      <c r="G31" s="182" t="s">
        <v>11</v>
      </c>
      <c r="H31" s="224"/>
      <c r="I31" s="50" t="s">
        <v>7</v>
      </c>
      <c r="J31" s="121">
        <v>50</v>
      </c>
      <c r="K31" s="116">
        <f>'COMPOSANTE 2'!K19</f>
        <v>0</v>
      </c>
      <c r="L31" s="29">
        <f t="shared" si="6"/>
        <v>0</v>
      </c>
    </row>
    <row r="32" spans="1:15" x14ac:dyDescent="0.25">
      <c r="A32" s="180" t="s">
        <v>11</v>
      </c>
      <c r="B32" s="138" t="s">
        <v>7</v>
      </c>
      <c r="C32" s="139">
        <v>50</v>
      </c>
      <c r="D32" s="140">
        <f>'COMPOSANTE 2'!E20</f>
        <v>0</v>
      </c>
      <c r="E32" s="37">
        <f>C32*D32</f>
        <v>0</v>
      </c>
      <c r="G32" s="183"/>
      <c r="H32" s="225"/>
      <c r="I32" s="48" t="s">
        <v>8</v>
      </c>
      <c r="J32" s="123">
        <v>150</v>
      </c>
      <c r="K32" s="111">
        <f>'COMPOSANTE 2'!K20</f>
        <v>0</v>
      </c>
      <c r="L32" s="31">
        <f>J32*K32</f>
        <v>0</v>
      </c>
    </row>
    <row r="33" spans="1:15" ht="15.75" thickBot="1" x14ac:dyDescent="0.3">
      <c r="A33" s="180"/>
      <c r="B33" s="113" t="s">
        <v>8</v>
      </c>
      <c r="C33" s="123">
        <v>150</v>
      </c>
      <c r="D33" s="111">
        <f>'COMPOSANTE 2'!E21</f>
        <v>0</v>
      </c>
      <c r="E33" s="31">
        <f t="shared" si="5"/>
        <v>0</v>
      </c>
      <c r="G33" s="184"/>
      <c r="H33" s="226"/>
      <c r="I33" s="49" t="s">
        <v>9</v>
      </c>
      <c r="J33" s="122">
        <v>210</v>
      </c>
      <c r="K33" s="117">
        <f>'COMPOSANTE 2'!K21</f>
        <v>0</v>
      </c>
      <c r="L33" s="35">
        <f t="shared" si="6"/>
        <v>0</v>
      </c>
    </row>
    <row r="34" spans="1:15" ht="15.75" thickBot="1" x14ac:dyDescent="0.3">
      <c r="A34" s="181"/>
      <c r="B34" s="114" t="s">
        <v>9</v>
      </c>
      <c r="C34" s="122">
        <v>210</v>
      </c>
      <c r="D34" s="117">
        <f>'COMPOSANTE 2'!E22</f>
        <v>0</v>
      </c>
      <c r="E34" s="35">
        <f>C34*D34</f>
        <v>0</v>
      </c>
      <c r="F34" s="24"/>
      <c r="G34" s="24"/>
      <c r="H34" s="24"/>
      <c r="I34" s="24"/>
      <c r="J34" s="24"/>
      <c r="K34" s="24"/>
    </row>
    <row r="35" spans="1:15" ht="18" thickBot="1" x14ac:dyDescent="0.3">
      <c r="A35" s="51"/>
      <c r="B35" s="51"/>
      <c r="C35" s="24"/>
      <c r="D35" s="24"/>
      <c r="E35" s="24"/>
      <c r="F35" s="24"/>
      <c r="G35" s="24"/>
      <c r="H35" s="24"/>
      <c r="I35" s="24"/>
      <c r="J35" s="24"/>
      <c r="K35" s="24"/>
    </row>
    <row r="36" spans="1:15" ht="15.75" customHeight="1" thickBot="1" x14ac:dyDescent="0.3">
      <c r="A36" s="176" t="s">
        <v>21</v>
      </c>
      <c r="B36" s="177"/>
      <c r="C36" s="177"/>
      <c r="D36" s="177"/>
      <c r="E36" s="178"/>
      <c r="F36" s="24"/>
      <c r="G36" s="237" t="s">
        <v>13</v>
      </c>
      <c r="H36" s="238"/>
      <c r="I36" s="238"/>
      <c r="J36" s="238"/>
      <c r="K36" s="238"/>
      <c r="L36" s="238"/>
    </row>
    <row r="37" spans="1:15" ht="15.75" thickBot="1" x14ac:dyDescent="0.3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</row>
    <row r="38" spans="1:15" ht="90.75" thickBot="1" x14ac:dyDescent="0.3">
      <c r="A38" s="186" t="s">
        <v>58</v>
      </c>
      <c r="B38" s="187"/>
      <c r="C38" s="107" t="s">
        <v>100</v>
      </c>
      <c r="D38" s="71" t="s">
        <v>37</v>
      </c>
      <c r="E38" s="108" t="s">
        <v>101</v>
      </c>
      <c r="F38" s="24"/>
      <c r="G38" s="24"/>
      <c r="H38" s="24"/>
      <c r="I38" s="109" t="s">
        <v>100</v>
      </c>
      <c r="J38" s="110" t="s">
        <v>17</v>
      </c>
      <c r="K38" s="115" t="s">
        <v>101</v>
      </c>
    </row>
    <row r="39" spans="1:15" ht="15.75" customHeight="1" x14ac:dyDescent="0.25">
      <c r="A39" s="218" t="s">
        <v>38</v>
      </c>
      <c r="B39" s="219"/>
      <c r="C39" s="118">
        <v>1</v>
      </c>
      <c r="D39" s="116">
        <f>'COMPOSANTE 2'!E27</f>
        <v>0</v>
      </c>
      <c r="E39" s="29">
        <f>C39*D39</f>
        <v>0</v>
      </c>
      <c r="F39" s="24"/>
      <c r="G39" s="227" t="s">
        <v>18</v>
      </c>
      <c r="H39" s="228"/>
      <c r="I39" s="231">
        <v>3</v>
      </c>
      <c r="J39" s="233">
        <f>'COMPOSANTE 2'!K27</f>
        <v>0</v>
      </c>
      <c r="K39" s="235">
        <f t="shared" ref="K39" si="7">J39*1.2</f>
        <v>0</v>
      </c>
    </row>
    <row r="40" spans="1:15" ht="15.75" thickBot="1" x14ac:dyDescent="0.3">
      <c r="A40" s="220" t="s">
        <v>40</v>
      </c>
      <c r="B40" s="221"/>
      <c r="C40" s="119">
        <v>1</v>
      </c>
      <c r="D40" s="111">
        <f>'COMPOSANTE 2'!E28</f>
        <v>0</v>
      </c>
      <c r="E40" s="31">
        <f t="shared" ref="E40:E41" si="8">C40*D40</f>
        <v>0</v>
      </c>
      <c r="F40" s="24"/>
      <c r="G40" s="229"/>
      <c r="H40" s="230"/>
      <c r="I40" s="232"/>
      <c r="J40" s="234"/>
      <c r="K40" s="236"/>
    </row>
    <row r="41" spans="1:15" ht="15.75" thickBot="1" x14ac:dyDescent="0.3">
      <c r="A41" s="222" t="s">
        <v>45</v>
      </c>
      <c r="B41" s="223"/>
      <c r="C41" s="120">
        <v>1</v>
      </c>
      <c r="D41" s="117">
        <f>'COMPOSANTE 2'!E29</f>
        <v>0</v>
      </c>
      <c r="E41" s="35">
        <f t="shared" si="8"/>
        <v>0</v>
      </c>
      <c r="F41" s="24"/>
      <c r="G41" s="24"/>
      <c r="H41" s="24"/>
      <c r="I41" s="24"/>
      <c r="J41" s="24"/>
      <c r="K41" s="24"/>
    </row>
    <row r="42" spans="1:15" ht="15.75" thickBot="1" x14ac:dyDescent="0.3">
      <c r="J42" s="214" t="s">
        <v>103</v>
      </c>
      <c r="K42" s="215"/>
      <c r="L42" s="215"/>
      <c r="M42" s="215"/>
      <c r="N42" s="215"/>
      <c r="O42" s="124">
        <f>SUM(E25:E34)+SUM(E39:E41)+SUM(L25:L33)+K39</f>
        <v>0</v>
      </c>
    </row>
    <row r="43" spans="1:15" ht="15.75" thickBot="1" x14ac:dyDescent="0.3"/>
    <row r="44" spans="1:15" ht="15.75" customHeight="1" thickBot="1" x14ac:dyDescent="0.3">
      <c r="A44" s="204" t="s">
        <v>104</v>
      </c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6"/>
    </row>
    <row r="46" spans="1:15" ht="15.75" customHeight="1" x14ac:dyDescent="0.25">
      <c r="A46" s="237" t="s">
        <v>69</v>
      </c>
      <c r="B46" s="238"/>
      <c r="C46" s="238"/>
      <c r="D46" s="238"/>
      <c r="E46" s="238"/>
      <c r="F46" s="238"/>
      <c r="G46" s="84"/>
      <c r="H46" s="238" t="s">
        <v>21</v>
      </c>
      <c r="I46" s="238"/>
      <c r="J46" s="238"/>
      <c r="K46" s="238"/>
      <c r="L46" s="238"/>
      <c r="M46" s="238"/>
    </row>
    <row r="47" spans="1:15" ht="15.75" thickBot="1" x14ac:dyDescent="0.3">
      <c r="A47" s="22"/>
      <c r="B47" s="22"/>
      <c r="C47" s="22"/>
      <c r="D47" s="22"/>
      <c r="E47" s="22"/>
      <c r="F47" s="24"/>
      <c r="G47" s="24"/>
      <c r="H47" s="24"/>
      <c r="I47" s="24"/>
    </row>
    <row r="48" spans="1:15" ht="90.75" thickBot="1" x14ac:dyDescent="0.3">
      <c r="A48" s="55"/>
      <c r="B48" s="55"/>
      <c r="C48" s="55"/>
      <c r="D48" s="107" t="s">
        <v>100</v>
      </c>
      <c r="E48" s="71" t="s">
        <v>105</v>
      </c>
      <c r="F48" s="108" t="s">
        <v>101</v>
      </c>
      <c r="G48" s="22"/>
      <c r="H48" s="261" t="s">
        <v>60</v>
      </c>
      <c r="I48" s="262"/>
      <c r="J48" s="263"/>
      <c r="K48" s="109" t="s">
        <v>100</v>
      </c>
      <c r="L48" s="88" t="s">
        <v>37</v>
      </c>
      <c r="M48" s="115" t="s">
        <v>101</v>
      </c>
    </row>
    <row r="49" spans="1:15" x14ac:dyDescent="0.25">
      <c r="A49" s="245" t="s">
        <v>20</v>
      </c>
      <c r="B49" s="246"/>
      <c r="C49" s="247"/>
      <c r="D49" s="125">
        <v>150</v>
      </c>
      <c r="E49" s="28">
        <f>'COMPOSANTE 3'!D12</f>
        <v>0</v>
      </c>
      <c r="F49" s="29">
        <f>D49*E49</f>
        <v>0</v>
      </c>
      <c r="G49" s="22"/>
      <c r="H49" s="264" t="s">
        <v>46</v>
      </c>
      <c r="I49" s="265"/>
      <c r="J49" s="266"/>
      <c r="K49" s="125">
        <v>1</v>
      </c>
      <c r="L49" s="28">
        <f>'COMPOSANTE 3'!I12</f>
        <v>0</v>
      </c>
      <c r="M49" s="29">
        <f>K49*L49</f>
        <v>0</v>
      </c>
    </row>
    <row r="50" spans="1:15" ht="15" customHeight="1" x14ac:dyDescent="0.25">
      <c r="A50" s="248" t="s">
        <v>22</v>
      </c>
      <c r="B50" s="249"/>
      <c r="C50" s="250"/>
      <c r="D50" s="126">
        <v>3</v>
      </c>
      <c r="E50" s="30">
        <f>'COMPOSANTE 3'!D14</f>
        <v>0</v>
      </c>
      <c r="F50" s="37">
        <f>D50*E50</f>
        <v>0</v>
      </c>
      <c r="G50" s="22"/>
      <c r="H50" s="239" t="s">
        <v>38</v>
      </c>
      <c r="I50" s="240"/>
      <c r="J50" s="241"/>
      <c r="K50" s="126">
        <v>1</v>
      </c>
      <c r="L50" s="30">
        <f>'COMPOSANTE 3'!I13</f>
        <v>0</v>
      </c>
      <c r="M50" s="31">
        <f t="shared" ref="M50:M56" si="9">K50*L50</f>
        <v>0</v>
      </c>
    </row>
    <row r="51" spans="1:15" ht="15.75" thickBot="1" x14ac:dyDescent="0.3">
      <c r="A51" s="251" t="s">
        <v>23</v>
      </c>
      <c r="B51" s="252"/>
      <c r="C51" s="253"/>
      <c r="D51" s="127">
        <v>3</v>
      </c>
      <c r="E51" s="34">
        <f>'COMPOSANTE 3'!D15</f>
        <v>0</v>
      </c>
      <c r="F51" s="39">
        <f>D51*E51</f>
        <v>0</v>
      </c>
      <c r="G51" s="22"/>
      <c r="H51" s="254" t="s">
        <v>39</v>
      </c>
      <c r="I51" s="255"/>
      <c r="J51" s="256"/>
      <c r="K51" s="126">
        <v>1</v>
      </c>
      <c r="L51" s="30">
        <f>'COMPOSANTE 3'!I14</f>
        <v>0</v>
      </c>
      <c r="M51" s="31">
        <f t="shared" si="9"/>
        <v>0</v>
      </c>
    </row>
    <row r="52" spans="1:15" x14ac:dyDescent="0.25">
      <c r="A52" s="22"/>
      <c r="B52" s="22"/>
      <c r="C52" s="22"/>
      <c r="D52" s="22"/>
      <c r="E52" s="22"/>
      <c r="F52" s="22"/>
      <c r="G52" s="22"/>
      <c r="H52" s="239" t="s">
        <v>40</v>
      </c>
      <c r="I52" s="240"/>
      <c r="J52" s="241"/>
      <c r="K52" s="126">
        <v>1</v>
      </c>
      <c r="L52" s="30">
        <f>'COMPOSANTE 3'!I15</f>
        <v>0</v>
      </c>
      <c r="M52" s="31">
        <f t="shared" si="9"/>
        <v>0</v>
      </c>
    </row>
    <row r="53" spans="1:15" x14ac:dyDescent="0.25">
      <c r="A53" s="22"/>
      <c r="B53" s="22"/>
      <c r="C53" s="22"/>
      <c r="D53" s="22"/>
      <c r="E53" s="22"/>
      <c r="F53" s="22"/>
      <c r="G53" s="22"/>
      <c r="H53" s="239" t="s">
        <v>41</v>
      </c>
      <c r="I53" s="240"/>
      <c r="J53" s="241"/>
      <c r="K53" s="126">
        <v>1</v>
      </c>
      <c r="L53" s="30">
        <f>'COMPOSANTE 3'!I16</f>
        <v>0</v>
      </c>
      <c r="M53" s="31">
        <f>K53*L53</f>
        <v>0</v>
      </c>
    </row>
    <row r="54" spans="1:15" ht="15" customHeight="1" x14ac:dyDescent="0.25">
      <c r="A54" s="105" t="s">
        <v>24</v>
      </c>
      <c r="B54" s="106"/>
      <c r="C54" s="106"/>
      <c r="D54" s="106"/>
      <c r="E54" s="106"/>
      <c r="F54" s="106"/>
      <c r="G54" s="22"/>
      <c r="H54" s="239" t="s">
        <v>42</v>
      </c>
      <c r="I54" s="240"/>
      <c r="J54" s="241"/>
      <c r="K54" s="126">
        <v>1</v>
      </c>
      <c r="L54" s="30">
        <f>'COMPOSANTE 3'!I17</f>
        <v>0</v>
      </c>
      <c r="M54" s="31">
        <f t="shared" si="9"/>
        <v>0</v>
      </c>
    </row>
    <row r="55" spans="1:15" ht="15.75" customHeight="1" thickBot="1" x14ac:dyDescent="0.3">
      <c r="A55" s="40"/>
      <c r="B55" s="55"/>
      <c r="C55" s="55"/>
      <c r="D55" s="55"/>
      <c r="E55" s="22"/>
      <c r="F55" s="22"/>
      <c r="G55" s="22"/>
      <c r="H55" s="239" t="s">
        <v>43</v>
      </c>
      <c r="I55" s="240"/>
      <c r="J55" s="241"/>
      <c r="K55" s="126">
        <v>1</v>
      </c>
      <c r="L55" s="30">
        <f>'COMPOSANTE 3'!I18</f>
        <v>0</v>
      </c>
      <c r="M55" s="31">
        <f t="shared" si="9"/>
        <v>0</v>
      </c>
    </row>
    <row r="56" spans="1:15" x14ac:dyDescent="0.25">
      <c r="A56" s="55"/>
      <c r="B56" s="55"/>
      <c r="C56" s="55"/>
      <c r="D56" s="257" t="s">
        <v>100</v>
      </c>
      <c r="E56" s="194" t="s">
        <v>33</v>
      </c>
      <c r="F56" s="192" t="s">
        <v>101</v>
      </c>
      <c r="G56" s="22"/>
      <c r="H56" s="239" t="s">
        <v>44</v>
      </c>
      <c r="I56" s="240"/>
      <c r="J56" s="241"/>
      <c r="K56" s="126">
        <v>1</v>
      </c>
      <c r="L56" s="30">
        <f>'COMPOSANTE 3'!I19</f>
        <v>0</v>
      </c>
      <c r="M56" s="31">
        <f t="shared" si="9"/>
        <v>0</v>
      </c>
    </row>
    <row r="57" spans="1:15" ht="15.75" thickBot="1" x14ac:dyDescent="0.3">
      <c r="A57" s="55"/>
      <c r="B57" s="55"/>
      <c r="C57" s="55"/>
      <c r="D57" s="258"/>
      <c r="E57" s="259"/>
      <c r="F57" s="260"/>
      <c r="G57" s="22"/>
      <c r="H57" s="242" t="s">
        <v>45</v>
      </c>
      <c r="I57" s="243"/>
      <c r="J57" s="244"/>
      <c r="K57" s="127">
        <v>1</v>
      </c>
      <c r="L57" s="34">
        <f>'COMPOSANTE 3'!I20</f>
        <v>0</v>
      </c>
      <c r="M57" s="35">
        <f>K57*L57</f>
        <v>0</v>
      </c>
    </row>
    <row r="58" spans="1:15" x14ac:dyDescent="0.25">
      <c r="A58" s="245" t="s">
        <v>25</v>
      </c>
      <c r="B58" s="246"/>
      <c r="C58" s="246"/>
      <c r="D58" s="125">
        <v>1</v>
      </c>
      <c r="E58" s="28">
        <f>'COMPOSANTE 3'!D22</f>
        <v>0</v>
      </c>
      <c r="F58" s="29">
        <f>D58*E58</f>
        <v>0</v>
      </c>
      <c r="G58" s="22"/>
      <c r="H58" s="22"/>
      <c r="I58" s="22"/>
      <c r="J58" s="22"/>
      <c r="K58" s="22"/>
    </row>
    <row r="59" spans="1:15" x14ac:dyDescent="0.25">
      <c r="A59" s="248" t="s">
        <v>26</v>
      </c>
      <c r="B59" s="249"/>
      <c r="C59" s="249"/>
      <c r="D59" s="126">
        <v>1</v>
      </c>
      <c r="E59" s="30">
        <f>'COMPOSANTE 3'!D23</f>
        <v>0</v>
      </c>
      <c r="F59" s="31">
        <f t="shared" ref="F59:F63" si="10">D59*E59</f>
        <v>0</v>
      </c>
      <c r="G59" s="22"/>
      <c r="H59" s="22"/>
      <c r="I59" s="22"/>
      <c r="J59" s="22"/>
      <c r="K59" s="22"/>
    </row>
    <row r="60" spans="1:15" x14ac:dyDescent="0.25">
      <c r="A60" s="248" t="s">
        <v>27</v>
      </c>
      <c r="B60" s="249"/>
      <c r="C60" s="249"/>
      <c r="D60" s="126">
        <v>1</v>
      </c>
      <c r="E60" s="30">
        <f>'COMPOSANTE 3'!D24</f>
        <v>0</v>
      </c>
      <c r="F60" s="31">
        <f t="shared" si="10"/>
        <v>0</v>
      </c>
      <c r="G60" s="22"/>
      <c r="H60" s="22"/>
      <c r="I60" s="22"/>
      <c r="J60" s="22"/>
      <c r="K60" s="22"/>
    </row>
    <row r="61" spans="1:15" x14ac:dyDescent="0.25">
      <c r="A61" s="248" t="s">
        <v>28</v>
      </c>
      <c r="B61" s="249"/>
      <c r="C61" s="249"/>
      <c r="D61" s="126">
        <v>1</v>
      </c>
      <c r="E61" s="30">
        <f>'COMPOSANTE 3'!D25</f>
        <v>0</v>
      </c>
      <c r="F61" s="31">
        <f>D61*E61</f>
        <v>0</v>
      </c>
      <c r="G61" s="22"/>
      <c r="H61" s="22"/>
      <c r="I61" s="22"/>
      <c r="J61" s="22"/>
      <c r="K61" s="22"/>
    </row>
    <row r="62" spans="1:15" x14ac:dyDescent="0.25">
      <c r="A62" s="248" t="s">
        <v>29</v>
      </c>
      <c r="B62" s="249"/>
      <c r="C62" s="249"/>
      <c r="D62" s="126">
        <v>1</v>
      </c>
      <c r="E62" s="30">
        <f>'COMPOSANTE 3'!D26</f>
        <v>0</v>
      </c>
      <c r="F62" s="31">
        <f t="shared" si="10"/>
        <v>0</v>
      </c>
      <c r="G62" s="22"/>
      <c r="H62" s="22"/>
      <c r="I62" s="22"/>
      <c r="J62" s="22"/>
      <c r="K62" s="22"/>
    </row>
    <row r="63" spans="1:15" ht="15.75" thickBot="1" x14ac:dyDescent="0.3">
      <c r="A63" s="251" t="s">
        <v>30</v>
      </c>
      <c r="B63" s="252"/>
      <c r="C63" s="252"/>
      <c r="D63" s="127">
        <v>1</v>
      </c>
      <c r="E63" s="34">
        <f>'COMPOSANTE 3'!D27</f>
        <v>0</v>
      </c>
      <c r="F63" s="35">
        <f t="shared" si="10"/>
        <v>0</v>
      </c>
      <c r="G63" s="22"/>
      <c r="H63" s="22"/>
      <c r="I63" s="22"/>
      <c r="J63" s="22"/>
      <c r="K63" s="22"/>
    </row>
    <row r="64" spans="1:15" ht="15.75" thickBot="1" x14ac:dyDescent="0.3">
      <c r="G64" s="22"/>
      <c r="H64" s="22"/>
      <c r="I64" s="22"/>
      <c r="J64" s="214" t="s">
        <v>106</v>
      </c>
      <c r="K64" s="215"/>
      <c r="L64" s="215"/>
      <c r="M64" s="215"/>
      <c r="N64" s="215"/>
      <c r="O64" s="124">
        <f>SUM(F49:F51)+SUM(M49:M57)+SUM(F58:F63)</f>
        <v>0</v>
      </c>
    </row>
  </sheetData>
  <mergeCells count="57">
    <mergeCell ref="A46:F46"/>
    <mergeCell ref="A44:O44"/>
    <mergeCell ref="J64:N64"/>
    <mergeCell ref="G22:L22"/>
    <mergeCell ref="A62:C62"/>
    <mergeCell ref="A63:C63"/>
    <mergeCell ref="H46:M46"/>
    <mergeCell ref="A58:C58"/>
    <mergeCell ref="A59:C59"/>
    <mergeCell ref="A60:C60"/>
    <mergeCell ref="A61:C61"/>
    <mergeCell ref="D56:D57"/>
    <mergeCell ref="E56:E57"/>
    <mergeCell ref="F56:F57"/>
    <mergeCell ref="H48:J48"/>
    <mergeCell ref="H49:J49"/>
    <mergeCell ref="H55:J55"/>
    <mergeCell ref="H56:J56"/>
    <mergeCell ref="H57:J57"/>
    <mergeCell ref="A49:C49"/>
    <mergeCell ref="A50:C50"/>
    <mergeCell ref="A51:C51"/>
    <mergeCell ref="H50:J50"/>
    <mergeCell ref="H51:J51"/>
    <mergeCell ref="H52:J52"/>
    <mergeCell ref="H53:J53"/>
    <mergeCell ref="H54:J54"/>
    <mergeCell ref="J42:N42"/>
    <mergeCell ref="G25:H27"/>
    <mergeCell ref="G28:H30"/>
    <mergeCell ref="G31:H33"/>
    <mergeCell ref="G39:H40"/>
    <mergeCell ref="I39:I40"/>
    <mergeCell ref="J39:J40"/>
    <mergeCell ref="K39:K40"/>
    <mergeCell ref="G36:L36"/>
    <mergeCell ref="A38:B38"/>
    <mergeCell ref="A39:B39"/>
    <mergeCell ref="A40:B40"/>
    <mergeCell ref="A41:B41"/>
    <mergeCell ref="A32:A34"/>
    <mergeCell ref="A36:E36"/>
    <mergeCell ref="A1:O1"/>
    <mergeCell ref="A7:O7"/>
    <mergeCell ref="A5:O5"/>
    <mergeCell ref="A3:O3"/>
    <mergeCell ref="A28:A31"/>
    <mergeCell ref="I9:K9"/>
    <mergeCell ref="L9:N9"/>
    <mergeCell ref="A4:C4"/>
    <mergeCell ref="C9:E9"/>
    <mergeCell ref="F9:H9"/>
    <mergeCell ref="J18:N18"/>
    <mergeCell ref="A20:O20"/>
    <mergeCell ref="A22:E22"/>
    <mergeCell ref="A25:A27"/>
    <mergeCell ref="O9:O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COMPOSANTE 1 </vt:lpstr>
      <vt:lpstr>COMPOSANTE 2</vt:lpstr>
      <vt:lpstr>COMPOSANTE 3</vt:lpstr>
      <vt:lpstr>DQE - Annexe 4 au 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2025-06-27T08:48:17Z</dcterms:modified>
</cp:coreProperties>
</file>